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Z:\MINISTARSTVO DEMOGRAFIJE I USELJENIŠTVA\2025 - IZVRŠENJE FINANCIJSKOG PLANA\2025-IZVRŠENJE 30062025\"/>
    </mc:Choice>
  </mc:AlternateContent>
  <xr:revisionPtr revIDLastSave="0" documentId="13_ncr:1_{D8305D5D-45ED-4BB4-A897-13C4EF8ECCD3}" xr6:coauthVersionLast="47" xr6:coauthVersionMax="47" xr10:uidLastSave="{00000000-0000-0000-0000-000000000000}"/>
  <bookViews>
    <workbookView xWindow="-120" yWindow="-120" windowWidth="38640" windowHeight="21120" firstSheet="1" activeTab="6" xr2:uid="{D576313B-9609-4479-87B4-B54208A2D9B5}"/>
  </bookViews>
  <sheets>
    <sheet name="BExRepositorySheet" sheetId="4" state="veryHidden" r:id="rId1"/>
    <sheet name="Sažetak" sheetId="9" r:id="rId2"/>
    <sheet name="Račun prihoda-posebni dio" sheetId="14" r:id="rId3"/>
    <sheet name="Račun prihoda" sheetId="21" r:id="rId4"/>
    <sheet name="Račun rashoda" sheetId="16" r:id="rId5"/>
    <sheet name="Prema izvorima financiranja" sheetId="17" r:id="rId6"/>
    <sheet name="Prema funkcijskoj klasifikaciji" sheetId="18" r:id="rId7"/>
    <sheet name="Posebni dio-po pr.klasifikaciji" sheetId="20" r:id="rId8"/>
    <sheet name="Posebni dio-po programskoj" sheetId="19" r:id="rId9"/>
    <sheet name="FP0002PRPV2" sheetId="5" state="hidden" r:id="rId10"/>
    <sheet name="FP0002PRR" sheetId="12" state="hidden" r:id="rId11"/>
    <sheet name="FP0002PRB" sheetId="11" state="hidden" r:id="rId12"/>
    <sheet name="FP0005PRV2" sheetId="13" state="hidden" r:id="rId13"/>
  </sheets>
  <externalReferences>
    <externalReference r:id="rId14"/>
    <externalReference r:id="rId15"/>
  </externalReferences>
  <definedNames>
    <definedName name="_xlnm._FilterDatabase" localSheetId="8" hidden="1">'Posebni dio-po programskoj'!$A$13:$F$114</definedName>
    <definedName name="BEx768KPSQ72NFZI1DSHLMYOAJB4" localSheetId="7" hidden="1">'Posebni dio-po pr.klasifikaciji'!$A$12:$E$12</definedName>
    <definedName name="BEx768KPSQ72NFZI1DSHLMYOAJB4" localSheetId="8" hidden="1">'Posebni dio-po programskoj'!$A$10:$B$10</definedName>
    <definedName name="BEx768KPSQ72NFZI1DSHLMYOAJB4" localSheetId="6" hidden="1">'Prema funkcijskoj klasifikaciji'!$A$11:$E$11</definedName>
    <definedName name="BEx768KPSQ72NFZI1DSHLMYOAJB4" localSheetId="5" hidden="1">'Prema izvorima financiranja'!#REF!</definedName>
    <definedName name="BEx768KPSQ72NFZI1DSHLMYOAJB4" localSheetId="4" hidden="1">'Račun rashoda'!$A$11:$E$11</definedName>
    <definedName name="BEx768KPSQ72NFZI1DSHLMYOAJB4" hidden="1">'Račun prihoda-posebni dio'!$B$11:$F$11</definedName>
    <definedName name="BExF0FDTSLD2H2BL1BV89V91RA11" localSheetId="7" hidden="1">'Posebni dio-po pr.klasifikaciji'!$A$1:$A$1</definedName>
    <definedName name="BExF0FDTSLD2H2BL1BV89V91RA11" localSheetId="8" hidden="1">'Posebni dio-po programskoj'!$A$1:$A$1</definedName>
    <definedName name="BExF0FDTSLD2H2BL1BV89V91RA11" localSheetId="6" hidden="1">'Prema funkcijskoj klasifikaciji'!$A$1:$A$1</definedName>
    <definedName name="BExF0FDTSLD2H2BL1BV89V91RA11" localSheetId="5" hidden="1">'Prema izvorima financiranja'!#REF!</definedName>
    <definedName name="BExF0FDTSLD2H2BL1BV89V91RA11" localSheetId="4" hidden="1">'Račun rashoda'!$A$1:$A$1</definedName>
    <definedName name="BExF0FDTSLD2H2BL1BV89V91RA11" hidden="1">'Račun prihoda-posebni dio'!$B$1:$B$1</definedName>
    <definedName name="DF_GRID_1">#REF!</definedName>
    <definedName name="DF_GRID_2">FP0002PRPV2!$B$2:$J$315</definedName>
    <definedName name="_xlnm.Print_Area" localSheetId="9">FP0002PRPV2!$A$1:$K$316</definedName>
    <definedName name="SAPBEXhrIndnt" localSheetId="7" hidden="1">1</definedName>
    <definedName name="SAPBEXhrIndnt" localSheetId="8" hidden="1">1</definedName>
    <definedName name="SAPBEXhrIndnt" localSheetId="6" hidden="1">1</definedName>
    <definedName name="SAPBEXhrIndnt" localSheetId="5" hidden="1">1</definedName>
    <definedName name="SAPBEXhrIndnt" localSheetId="2" hidden="1">1</definedName>
    <definedName name="SAPBEXhrIndnt" localSheetId="4" hidden="1">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9" l="1"/>
  <c r="E7" i="19"/>
  <c r="D7" i="19"/>
  <c r="C7" i="19"/>
  <c r="E9" i="20"/>
  <c r="D9" i="20"/>
  <c r="C9" i="20"/>
  <c r="H10" i="18"/>
  <c r="G10" i="18"/>
  <c r="F10" i="18"/>
  <c r="E10" i="18"/>
  <c r="D10" i="18"/>
  <c r="C10" i="18"/>
  <c r="H8" i="18"/>
  <c r="G8" i="18"/>
  <c r="F8" i="18"/>
  <c r="E8" i="18"/>
  <c r="D8" i="18"/>
  <c r="C8" i="18"/>
  <c r="H10" i="16"/>
  <c r="G10" i="16"/>
  <c r="F10" i="16"/>
  <c r="E10" i="16"/>
  <c r="D10" i="16"/>
  <c r="C10" i="16"/>
  <c r="H8" i="16"/>
  <c r="G8" i="16"/>
  <c r="F8" i="16"/>
  <c r="E8" i="16"/>
  <c r="D8" i="16"/>
  <c r="C8" i="16"/>
  <c r="H10" i="21"/>
  <c r="G10" i="21"/>
  <c r="F10" i="21"/>
  <c r="E10" i="21"/>
  <c r="D10" i="21"/>
  <c r="C10" i="21"/>
  <c r="H8" i="21"/>
  <c r="G8" i="21"/>
  <c r="F8" i="21"/>
  <c r="E8" i="21"/>
  <c r="D8" i="21"/>
  <c r="C8" i="21"/>
  <c r="G10" i="14"/>
  <c r="F10" i="14"/>
  <c r="E10" i="14"/>
  <c r="D10" i="14"/>
  <c r="C10" i="14"/>
  <c r="B10" i="14"/>
  <c r="G8" i="14"/>
  <c r="F8" i="14"/>
  <c r="E8" i="14"/>
  <c r="D8" i="14"/>
  <c r="C8" i="14"/>
  <c r="B8" i="14"/>
  <c r="L25" i="9"/>
  <c r="K25" i="9"/>
  <c r="L24" i="9"/>
  <c r="K24" i="9"/>
  <c r="J23" i="9"/>
  <c r="J26" i="9" s="1"/>
  <c r="I23" i="9"/>
  <c r="I26" i="9" s="1"/>
  <c r="J22" i="9"/>
  <c r="L22" i="9" s="1"/>
  <c r="I22" i="9"/>
  <c r="H22" i="9"/>
  <c r="G22" i="9"/>
  <c r="J21" i="9"/>
  <c r="K21" i="9" s="1"/>
  <c r="I21" i="9"/>
  <c r="H21" i="9"/>
  <c r="H23" i="9" s="1"/>
  <c r="H26" i="9" s="1"/>
  <c r="G21" i="9"/>
  <c r="G23" i="9" s="1"/>
  <c r="G26" i="9" s="1"/>
  <c r="L19" i="9"/>
  <c r="K19" i="9"/>
  <c r="J19" i="9"/>
  <c r="I19" i="9"/>
  <c r="H15" i="9"/>
  <c r="G15" i="9"/>
  <c r="J14" i="9"/>
  <c r="L14" i="9" s="1"/>
  <c r="I14" i="9"/>
  <c r="I15" i="9" s="1"/>
  <c r="H14" i="9"/>
  <c r="G14" i="9"/>
  <c r="J13" i="9"/>
  <c r="L13" i="9" s="1"/>
  <c r="I13" i="9"/>
  <c r="H13" i="9"/>
  <c r="G13" i="9"/>
  <c r="H12" i="9"/>
  <c r="H16" i="9" s="1"/>
  <c r="G12" i="9"/>
  <c r="G16" i="9" s="1"/>
  <c r="J11" i="9"/>
  <c r="J12" i="9" s="1"/>
  <c r="I11" i="9"/>
  <c r="I12" i="9" s="1"/>
  <c r="I16" i="9" s="1"/>
  <c r="I27" i="9" s="1"/>
  <c r="H11" i="9"/>
  <c r="G11" i="9"/>
  <c r="J10" i="9"/>
  <c r="L10" i="9" s="1"/>
  <c r="I10" i="9"/>
  <c r="H10" i="9"/>
  <c r="G10" i="9"/>
  <c r="L8" i="9"/>
  <c r="K8" i="9"/>
  <c r="J8" i="9"/>
  <c r="I8" i="9"/>
  <c r="H8" i="9"/>
  <c r="H19" i="9" s="1"/>
  <c r="G8" i="9"/>
  <c r="G19" i="9" s="1"/>
  <c r="K12" i="9" l="1"/>
  <c r="L12" i="9"/>
  <c r="G27" i="9"/>
  <c r="H27" i="9"/>
  <c r="K26" i="9"/>
  <c r="L26" i="9"/>
  <c r="K11" i="9"/>
  <c r="K23" i="9"/>
  <c r="L11" i="9"/>
  <c r="J15" i="9"/>
  <c r="L21" i="9"/>
  <c r="K10" i="9"/>
  <c r="K13" i="9"/>
  <c r="K22" i="9"/>
  <c r="K14" i="9"/>
  <c r="L23" i="9"/>
  <c r="K15" i="9" l="1"/>
  <c r="L15" i="9"/>
  <c r="J16" i="9"/>
  <c r="J27" i="9" l="1"/>
  <c r="L16" i="9"/>
  <c r="K16" i="9"/>
</calcChain>
</file>

<file path=xl/sharedStrings.xml><?xml version="1.0" encoding="utf-8"?>
<sst xmlns="http://schemas.openxmlformats.org/spreadsheetml/2006/main" count="655" uniqueCount="299">
  <si>
    <t>Table</t>
  </si>
  <si>
    <t>Filter</t>
  </si>
  <si>
    <t>I. OPĆI DIO</t>
  </si>
  <si>
    <t>RAZLIKA - VIŠAK / MANJAK</t>
  </si>
  <si>
    <t>PRIJENOS SREDSTAVA IZ PRETHODNE GODINE</t>
  </si>
  <si>
    <t/>
  </si>
  <si>
    <t>EUR</t>
  </si>
  <si>
    <t>6 Prihodi poslovanja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</si>
  <si>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</si>
  <si>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</si>
  <si>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</si>
  <si>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</si>
  <si>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</si>
  <si>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</si>
  <si>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</si>
  <si>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</si>
  <si>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</si>
  <si>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</si>
  <si>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</si>
  <si>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</si>
  <si>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</si>
  <si>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</si>
  <si>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</si>
  <si>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</si>
  <si>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 xml:space="preserve">NETO FINANCIRANJE </t>
  </si>
  <si>
    <t xml:space="preserve">VIŠAK/MANJAK + NETO FINANCIRANJE 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</si>
  <si>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</si>
  <si>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</si>
  <si>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</si>
  <si>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</si>
  <si>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</si>
  <si>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Stavka izdat./prih.</t>
  </si>
  <si>
    <t>EKONOMSKA KLASIFIKACIJA</t>
  </si>
  <si>
    <t>ODLJEV</t>
  </si>
  <si>
    <t>RASHODI</t>
  </si>
  <si>
    <t>3</t>
  </si>
  <si>
    <t>Rashodi poslovanja</t>
  </si>
  <si>
    <t>4</t>
  </si>
  <si>
    <t>Rashodi za nabavu nefinancijske imovine</t>
  </si>
  <si>
    <t>Indeks
(5)/(2)</t>
  </si>
  <si>
    <t>Indeks
(5)/(4)</t>
  </si>
  <si>
    <t xml:space="preserve">
Indeks
(5)/(2)</t>
  </si>
  <si>
    <t xml:space="preserve">
Indeks
(5)/(4)</t>
  </si>
  <si>
    <t>Nisu nađeni primjenjivi podaci</t>
  </si>
  <si>
    <t>Ostvarenje/Izvršenje 
01.2023. - 06.2023.</t>
  </si>
  <si>
    <t>Izvorni plan ili Rebalans 
2024.</t>
  </si>
  <si>
    <t>Tekući plan 
2024.</t>
  </si>
  <si>
    <t>Ostvarenje/Izvršenje 
01.2024. - 06.2024.</t>
  </si>
  <si>
    <t>Prihodi i rashodi</t>
  </si>
  <si>
    <t>PRIHODI</t>
  </si>
  <si>
    <t>6</t>
  </si>
  <si>
    <t>Prihodi poslovanja</t>
  </si>
  <si>
    <t xml:space="preserve">
Ostvarenje/Izvršenje 
01.2023. - 06.2023.</t>
  </si>
  <si>
    <t xml:space="preserve">
Izvorni plan ili Rebalans 
2024.</t>
  </si>
  <si>
    <t xml:space="preserve">
Tekući plan 
2024.</t>
  </si>
  <si>
    <t xml:space="preserve">
Ostvarenje/Izvršenje 
01.2024. - 06.2024.</t>
  </si>
  <si>
    <t xml:space="preserve"> RAČUN PRIHODA I RASHODA </t>
  </si>
  <si>
    <t xml:space="preserve">IZVJEŠTAJ O PRIHODIMA I RASHODIMA PREMA EKONOMSKOJ KLASIFIKACIJI </t>
  </si>
  <si>
    <t>UKUPNI PRIHODI</t>
  </si>
  <si>
    <t>61</t>
  </si>
  <si>
    <t>Prihodi od poreza</t>
  </si>
  <si>
    <t>614</t>
  </si>
  <si>
    <t>Porezi na robu i usluge</t>
  </si>
  <si>
    <t>6148</t>
  </si>
  <si>
    <t>Naknade za priređivanje igara na sreću</t>
  </si>
  <si>
    <t>63</t>
  </si>
  <si>
    <t>632</t>
  </si>
  <si>
    <t>Pomoći od međunarodnih organizacija te institucija i tijela EU</t>
  </si>
  <si>
    <t>6323</t>
  </si>
  <si>
    <t>64</t>
  </si>
  <si>
    <t>Prihodi od imovine</t>
  </si>
  <si>
    <t>UKUPNI RASHODI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</si>
  <si>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</si>
  <si>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</si>
  <si>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</si>
  <si>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</si>
  <si>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</si>
  <si>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</si>
  <si>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</si>
  <si>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</si>
  <si>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</si>
  <si>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</si>
  <si>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</si>
  <si>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</si>
  <si>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</si>
  <si>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</si>
  <si>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</si>
  <si>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</si>
  <si>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</si>
  <si>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</si>
  <si>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</si>
  <si>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</si>
  <si>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</si>
  <si>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</si>
  <si>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</si>
  <si>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</si>
  <si>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</si>
  <si>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</si>
  <si>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</si>
  <si>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</si>
  <si>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</si>
  <si>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</si>
  <si>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</si>
  <si>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</si>
  <si>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</si>
  <si>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</si>
  <si>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</si>
  <si>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323</t>
  </si>
  <si>
    <t>Rashodi za usluge</t>
  </si>
  <si>
    <t>3231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</si>
  <si>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</si>
  <si>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</si>
  <si>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</si>
  <si>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</si>
  <si>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</si>
  <si>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</si>
  <si>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</si>
  <si>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</si>
  <si>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</si>
  <si>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</si>
  <si>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</si>
  <si>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</si>
  <si>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</si>
  <si>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</si>
  <si>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</si>
  <si>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</si>
  <si>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</si>
  <si>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</si>
  <si>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</si>
  <si>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</si>
  <si>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3293</t>
  </si>
  <si>
    <t>Reprezentacija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</si>
  <si>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</si>
  <si>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</si>
  <si>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</si>
  <si>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</si>
  <si>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</si>
  <si>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</si>
  <si>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</si>
  <si>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</si>
  <si>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</si>
  <si>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</si>
  <si>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</si>
  <si>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</si>
  <si>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</si>
  <si>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</si>
  <si>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</si>
  <si>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352</t>
  </si>
  <si>
    <t>3522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</si>
  <si>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</si>
  <si>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</si>
  <si>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</si>
  <si>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</si>
  <si>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</si>
  <si>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363</t>
  </si>
  <si>
    <t>3631</t>
  </si>
  <si>
    <t>366</t>
  </si>
  <si>
    <t>Pomoći proračunskim korisnicima drugih proračuna</t>
  </si>
  <si>
    <t>3661</t>
  </si>
  <si>
    <t>Tekuće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</si>
  <si>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</si>
  <si>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</si>
  <si>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</si>
  <si>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</si>
  <si>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</si>
  <si>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</si>
  <si>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</si>
  <si>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</si>
  <si>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</si>
  <si>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</si>
  <si>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</si>
  <si>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</si>
  <si>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</si>
  <si>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</si>
  <si>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</si>
  <si>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</si>
  <si>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</si>
  <si>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381</t>
  </si>
  <si>
    <t>Tekuće donacije</t>
  </si>
  <si>
    <t>3811</t>
  </si>
  <si>
    <t>Tekuće donacije u novcu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</si>
  <si>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</si>
  <si>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</si>
  <si>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</si>
  <si>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</si>
  <si>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</si>
  <si>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</si>
  <si>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</si>
  <si>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</si>
  <si>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IZVJEŠTAJ O PRIHODIMA I RASHODIMA PREMA IZVORIMA FINANCIRANJA</t>
  </si>
  <si>
    <t>1 Opći prihodi i primici</t>
  </si>
  <si>
    <t>11 Opći prihodi i primici</t>
  </si>
  <si>
    <t>12 Sredstva učešća za pomoći</t>
  </si>
  <si>
    <t>4 Prihodi za posebne namjene</t>
  </si>
  <si>
    <t>41 Prihodi od igara na sreću</t>
  </si>
  <si>
    <t>5 Pomoći</t>
  </si>
  <si>
    <t>56 Fondovi EU</t>
  </si>
  <si>
    <t>IZVJEŠTAJ O RASHODIMA PREMA FUNKCIJSKOJ KLASIFIKACIJI</t>
  </si>
  <si>
    <t>UKUPNO RASHODI</t>
  </si>
  <si>
    <t>Funkcijsko područje</t>
  </si>
  <si>
    <t>GFS</t>
  </si>
  <si>
    <t>Funkcijska klasifikacija</t>
  </si>
  <si>
    <t>01</t>
  </si>
  <si>
    <t>Opće javne usluge</t>
  </si>
  <si>
    <t>011</t>
  </si>
  <si>
    <t>Izvršna i zakonodavna tijela, financijski i fiskalni poslovi</t>
  </si>
  <si>
    <t>09</t>
  </si>
  <si>
    <t>Obrazovanje</t>
  </si>
  <si>
    <t>094</t>
  </si>
  <si>
    <t>Visoka naobrazba</t>
  </si>
  <si>
    <t>10</t>
  </si>
  <si>
    <t>Socijalna zaštita</t>
  </si>
  <si>
    <t>104</t>
  </si>
  <si>
    <t>Obitelj i djeca</t>
  </si>
  <si>
    <t>109</t>
  </si>
  <si>
    <t>Aktivnosti socijalne zaštite koje nisu drugdje svrstane</t>
  </si>
  <si>
    <t>II. POSEBNI DIO</t>
  </si>
  <si>
    <t>IZVJEŠTAJ PO PROGRAMSKOJ KLASIFIKACIJI</t>
  </si>
  <si>
    <t>INDEKS
(4)/(3)</t>
  </si>
  <si>
    <t>Glava (O2) (t)</t>
  </si>
  <si>
    <t>Ukupni rezultat</t>
  </si>
  <si>
    <t>08705</t>
  </si>
  <si>
    <t>Ministarstvo demografije i useljeništva</t>
  </si>
  <si>
    <t>40</t>
  </si>
  <si>
    <t>SOCIJALNA SKRB</t>
  </si>
  <si>
    <t>4016</t>
  </si>
  <si>
    <t>DEMOGRAFSKA REVITALIZACIJA I POTICANJE USELJENIŠTVA</t>
  </si>
  <si>
    <t>A558049</t>
  </si>
  <si>
    <t>PROVEDBA MJERA OBITELJSKE I POPULACIJSKE POLITIKE</t>
  </si>
  <si>
    <t>11</t>
  </si>
  <si>
    <t>Opći prihodi i primici</t>
  </si>
  <si>
    <t>41</t>
  </si>
  <si>
    <t>Prihodi od igara na sreću</t>
  </si>
  <si>
    <t>A653028</t>
  </si>
  <si>
    <t>DODATNI RODILJNI DOPUST, RODITELJSKI DOPUST I OPREMA ZA NOVOROĐENO DIJETE</t>
  </si>
  <si>
    <t>A788018</t>
  </si>
  <si>
    <t>PROVEDBA MJERA DEMOGRAFSKE POLITIKE</t>
  </si>
  <si>
    <t>A862028</t>
  </si>
  <si>
    <t>POTPORA UČENJU HRVATSKOG JEZIKA ZA POVRATAK I USELJAVANJE PRIPADNIKA HRVATSKOG ISELJENIŠTVA U REPUBLIKU HRVATSKU</t>
  </si>
  <si>
    <t>A862034</t>
  </si>
  <si>
    <t>PROGRAMI POTICANJA POVRATKA</t>
  </si>
  <si>
    <t>A934001</t>
  </si>
  <si>
    <t>ADMINISTRACIJA I UPRAVLJANJE</t>
  </si>
  <si>
    <t>A934002</t>
  </si>
  <si>
    <t>OPERATIVNI PROGRAM UČINKOVITI LJUDSKI POTENCIJALI 2014-2020 - PRIORITET 2 I 5</t>
  </si>
  <si>
    <t>561</t>
  </si>
  <si>
    <t>Europski socijalni fond (ESF)</t>
  </si>
  <si>
    <t>A934004</t>
  </si>
  <si>
    <t>MEĐUNARODNA SURADNJA</t>
  </si>
  <si>
    <t>A934006</t>
  </si>
  <si>
    <t>Ivan Šipić</t>
  </si>
  <si>
    <t>Pomoći iz inozemstva i od subjekata unutar općeg proračuna</t>
  </si>
  <si>
    <t>Tekuće pomoći od institucija i tijela EU</t>
  </si>
  <si>
    <t>641</t>
  </si>
  <si>
    <t>Prihodi od financijske imovine</t>
  </si>
  <si>
    <t>6417</t>
  </si>
  <si>
    <t>Prihodi iz dobiti trgovačkih društava, kreditnih i ostalih financijskih institucija po posebnim propisima</t>
  </si>
  <si>
    <t>3225</t>
  </si>
  <si>
    <t>Sitni inventar i autogume</t>
  </si>
  <si>
    <t>Usluge telefona, interneta, pošte i prijevoza</t>
  </si>
  <si>
    <t>Usluge tekućeg i investicijskog  održavanja</t>
  </si>
  <si>
    <t>Subvencije kreditnim i financijskim institucijama, trgovačkim društvima, zadrugama, poljoprivrednicima i obrtnicima izvan javnog sektora</t>
  </si>
  <si>
    <t>Subvencije trgovačkim društvima i zadrugama izvan javnog sektora</t>
  </si>
  <si>
    <t>Pomoći drugom proračunu i izvanproračunskim korisnicima</t>
  </si>
  <si>
    <t>Tekuće pomoći drugom proračunu i izvanproračunskim korisnicima</t>
  </si>
  <si>
    <t>Rashodi za donacije, kazne, naknade šteta i kapitalne pomoći</t>
  </si>
  <si>
    <t>4222</t>
  </si>
  <si>
    <t>Komunikacijska oprema</t>
  </si>
  <si>
    <t>426</t>
  </si>
  <si>
    <t>Nematerijalna proizvedena imovina</t>
  </si>
  <si>
    <t>4262</t>
  </si>
  <si>
    <t>Ulaganja u računalne programe</t>
  </si>
  <si>
    <t>INDEKS (5)/(2)</t>
  </si>
  <si>
    <t>INDEKS (5)/(4)</t>
  </si>
  <si>
    <t>Ostvarenje/Izvršenje 
01.2024. - 06.2024. ver. 2024.</t>
  </si>
  <si>
    <t>Izvorni plan ili Rebalans 
2025.  ver. 2025.</t>
  </si>
  <si>
    <t>Tekući plan 
2025. ver. 2025.</t>
  </si>
  <si>
    <t>Ostvarenje/Izvršenje 
01.2025. - 06.2025. ver. 2025.</t>
  </si>
  <si>
    <t>Izvorni plan ili Rebalans 
2025.</t>
  </si>
  <si>
    <t>Tekući plan 
2025.</t>
  </si>
  <si>
    <t>Ostvarenje/Izvršenje 
01.2025. - 06.2025.</t>
  </si>
  <si>
    <t>65</t>
  </si>
  <si>
    <t>Prihodi od upravnih i administrativnih pristojbi, pristojbi po posebnim propisima i naknada</t>
  </si>
  <si>
    <t>654</t>
  </si>
  <si>
    <t>6541</t>
  </si>
  <si>
    <t>Rashodi za nabavu neproizvedene dugotrajne imovine</t>
  </si>
  <si>
    <t>A753029</t>
  </si>
  <si>
    <t>DOPLATAK ZA DJECU</t>
  </si>
  <si>
    <t>PROGRAMI I PROJEKTI ZA IZGRADNJU POTICAJNOG OKRUŽENJA ZA OBITELJ I DJECU</t>
  </si>
  <si>
    <t>A934007</t>
  </si>
  <si>
    <t>PROGRAMI I PROJEKTI ZA REVITALIZACIJU PODRUČJA POGOĐENIH DEPOPULACIJOM</t>
  </si>
  <si>
    <t>A934008</t>
  </si>
  <si>
    <t>UPRAVLJANJE DEMOGRAFSKOM REVITALIZACIJOM</t>
  </si>
  <si>
    <t>IZVRŠENJE FINANCIJSKOG PLANA MINISTARSTVA DEMOGRAFIJE I USELJENIŠTVA
ZA PRVO POLUGODIŠTE 2025. GODINE</t>
  </si>
  <si>
    <t>Ministar</t>
  </si>
  <si>
    <t>OSTVARENJE/IZVRŠENJE (2)               01.2024. - 06-2024.</t>
  </si>
  <si>
    <t>IZVORNI PLAN ILI REBALANS V2025. (3)          2025.</t>
  </si>
  <si>
    <t>TEKUĆI PLAN V2025. (4)          2025.</t>
  </si>
  <si>
    <t>OSTVARENJE/IZVRŠENJE V2025. (5)                    01.2025. - 06.2025.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</si>
</sst>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charset val="238"/>
    </font>
    <font>
      <b/>
      <sz val="10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4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0">
    <xf numFmtId="0" fontId="0" fillId="2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1" fillId="26" borderId="0" applyNumberFormat="0" applyBorder="0" applyAlignment="0" applyProtection="0"/>
    <xf numFmtId="0" fontId="2" fillId="26" borderId="1" applyNumberFormat="0" applyFont="0" applyAlignment="0" applyProtection="0"/>
    <xf numFmtId="0" fontId="12" fillId="30" borderId="1" applyNumberFormat="0" applyAlignment="0" applyProtection="0"/>
    <xf numFmtId="0" fontId="13" fillId="23" borderId="2" applyNumberFormat="0" applyAlignment="0" applyProtection="0"/>
    <xf numFmtId="0" fontId="10" fillId="19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0" fillId="1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27" borderId="1" applyNumberFormat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12" borderId="0" applyNumberFormat="0" applyBorder="0" applyAlignment="0" applyProtection="0"/>
    <xf numFmtId="0" fontId="9" fillId="29" borderId="0" applyNumberFormat="0" applyBorder="0" applyAlignment="0" applyProtection="0"/>
    <xf numFmtId="0" fontId="20" fillId="30" borderId="6" applyNumberFormat="0" applyAlignment="0" applyProtection="0"/>
    <xf numFmtId="0" fontId="12" fillId="30" borderId="1" applyNumberFormat="0" applyAlignment="0" applyProtection="0"/>
    <xf numFmtId="0" fontId="19" fillId="0" borderId="7" applyNumberFormat="0" applyFill="0" applyAlignment="0" applyProtection="0"/>
    <xf numFmtId="0" fontId="11" fillId="2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6" fillId="2" borderId="0"/>
    <xf numFmtId="0" fontId="26" fillId="2" borderId="0"/>
    <xf numFmtId="0" fontId="39" fillId="0" borderId="0"/>
    <xf numFmtId="0" fontId="1" fillId="0" borderId="0"/>
    <xf numFmtId="0" fontId="2" fillId="2" borderId="0"/>
    <xf numFmtId="0" fontId="39" fillId="0" borderId="0"/>
    <xf numFmtId="0" fontId="33" fillId="0" borderId="0"/>
    <xf numFmtId="0" fontId="31" fillId="0" borderId="0"/>
    <xf numFmtId="0" fontId="2" fillId="26" borderId="1" applyNumberFormat="0" applyFont="0" applyAlignment="0" applyProtection="0"/>
    <xf numFmtId="0" fontId="20" fillId="30" borderId="6" applyNumberFormat="0" applyAlignment="0" applyProtection="0"/>
    <xf numFmtId="0" fontId="19" fillId="0" borderId="7" applyNumberFormat="0" applyFill="0" applyAlignment="0" applyProtection="0"/>
    <xf numFmtId="0" fontId="13" fillId="23" borderId="2" applyNumberFormat="0" applyAlignment="0" applyProtection="0"/>
    <xf numFmtId="4" fontId="2" fillId="34" borderId="1" applyNumberFormat="0" applyProtection="0">
      <alignment vertical="center"/>
    </xf>
    <xf numFmtId="4" fontId="32" fillId="35" borderId="6" applyNumberFormat="0" applyProtection="0">
      <alignment vertical="center"/>
    </xf>
    <xf numFmtId="4" fontId="23" fillId="35" borderId="1" applyNumberFormat="0" applyProtection="0">
      <alignment vertical="center"/>
    </xf>
    <xf numFmtId="4" fontId="2" fillId="35" borderId="1" applyNumberFormat="0" applyProtection="0">
      <alignment horizontal="left" vertical="center" indent="1" justifyLastLine="1"/>
    </xf>
    <xf numFmtId="4" fontId="2" fillId="35" borderId="1" applyNumberFormat="0" applyProtection="0">
      <alignment horizontal="left" vertical="center" indent="1"/>
    </xf>
    <xf numFmtId="4" fontId="32" fillId="35" borderId="6" applyNumberFormat="0" applyProtection="0">
      <alignment horizontal="left" vertical="center" indent="1"/>
    </xf>
    <xf numFmtId="0" fontId="6" fillId="34" borderId="8" applyNumberFormat="0" applyProtection="0">
      <alignment horizontal="left" vertical="top" indent="1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0" fontId="24" fillId="37" borderId="6" applyNumberFormat="0" applyProtection="0">
      <alignment horizontal="left" vertical="center" indent="1"/>
    </xf>
    <xf numFmtId="4" fontId="2" fillId="38" borderId="1" applyNumberFormat="0" applyProtection="0">
      <alignment horizontal="right" vertical="center"/>
    </xf>
    <xf numFmtId="4" fontId="2" fillId="39" borderId="1" applyNumberFormat="0" applyProtection="0">
      <alignment horizontal="right" vertical="center"/>
    </xf>
    <xf numFmtId="4" fontId="2" fillId="40" borderId="9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41" borderId="1" applyNumberFormat="0" applyProtection="0">
      <alignment horizontal="right" vertical="center"/>
    </xf>
    <xf numFmtId="4" fontId="2" fillId="42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2" fillId="43" borderId="1" applyNumberFormat="0" applyProtection="0">
      <alignment horizontal="right" vertical="center"/>
    </xf>
    <xf numFmtId="4" fontId="2" fillId="44" borderId="9" applyNumberFormat="0" applyProtection="0">
      <alignment horizontal="left" vertical="center" indent="1" justifyLastLine="1"/>
    </xf>
    <xf numFmtId="4" fontId="2" fillId="44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2" fillId="3" borderId="1" applyNumberFormat="0" applyProtection="0">
      <alignment horizontal="right" vertical="center"/>
    </xf>
    <xf numFmtId="0" fontId="35" fillId="37" borderId="6" applyNumberFormat="0" applyProtection="0">
      <alignment horizontal="center" vertical="center"/>
    </xf>
    <xf numFmtId="4" fontId="2" fillId="5" borderId="9" applyNumberFormat="0" applyProtection="0">
      <alignment horizontal="left" vertical="center" indent="1" justifyLastLine="1"/>
    </xf>
    <xf numFmtId="4" fontId="2" fillId="5" borderId="9" applyNumberFormat="0" applyProtection="0">
      <alignment horizontal="left" vertical="center" indent="1"/>
    </xf>
    <xf numFmtId="4" fontId="2" fillId="3" borderId="9" applyNumberFormat="0" applyProtection="0">
      <alignment horizontal="left" vertical="center" indent="1" justifyLastLine="1"/>
    </xf>
    <xf numFmtId="4" fontId="2" fillId="3" borderId="9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 justifyLastLine="1"/>
    </xf>
    <xf numFmtId="0" fontId="2" fillId="6" borderId="1" applyNumberFormat="0" applyProtection="0">
      <alignment horizontal="left" vertical="center" indent="1"/>
    </xf>
    <xf numFmtId="0" fontId="34" fillId="0" borderId="6" applyNumberFormat="0" applyProtection="0">
      <alignment horizontal="left" vertical="center" wrapText="1" justifyLastLine="1"/>
    </xf>
    <xf numFmtId="0" fontId="2" fillId="8" borderId="8" applyNumberFormat="0" applyProtection="0">
      <alignment horizontal="left" vertical="top" indent="1"/>
    </xf>
    <xf numFmtId="0" fontId="31" fillId="45" borderId="6" applyNumberFormat="0" applyProtection="0">
      <alignment horizontal="left" vertical="center" indent="1"/>
    </xf>
    <xf numFmtId="0" fontId="2" fillId="46" borderId="1" applyNumberFormat="0" applyProtection="0">
      <alignment horizontal="left" vertical="center" indent="1" justifyLastLine="1"/>
    </xf>
    <xf numFmtId="0" fontId="2" fillId="46" borderId="1" applyNumberFormat="0" applyProtection="0">
      <alignment horizontal="left" vertical="center" indent="1"/>
    </xf>
    <xf numFmtId="0" fontId="34" fillId="0" borderId="6" applyNumberFormat="0" applyProtection="0">
      <alignment horizontal="left" vertical="center" wrapText="1"/>
    </xf>
    <xf numFmtId="0" fontId="2" fillId="3" borderId="8" applyNumberFormat="0" applyProtection="0">
      <alignment horizontal="left" vertical="top" indent="1"/>
    </xf>
    <xf numFmtId="0" fontId="2" fillId="37" borderId="1" applyNumberFormat="0" applyProtection="0">
      <alignment horizontal="left" vertical="center" indent="1" justifyLastLine="1"/>
    </xf>
    <xf numFmtId="0" fontId="2" fillId="37" borderId="1" applyNumberFormat="0" applyProtection="0">
      <alignment horizontal="left" vertical="center" indent="1"/>
    </xf>
    <xf numFmtId="0" fontId="34" fillId="0" borderId="6" applyNumberFormat="0" applyProtection="0">
      <alignment horizontal="left" vertical="center" wrapText="1"/>
    </xf>
    <xf numFmtId="0" fontId="2" fillId="37" borderId="8" applyNumberFormat="0" applyProtection="0">
      <alignment horizontal="left" vertical="top" indent="1"/>
    </xf>
    <xf numFmtId="0" fontId="2" fillId="5" borderId="1" applyNumberFormat="0" applyProtection="0">
      <alignment horizontal="left" vertical="center" indent="1" justifyLastLine="1"/>
    </xf>
    <xf numFmtId="0" fontId="2" fillId="5" borderId="1" applyNumberFormat="0" applyProtection="0">
      <alignment horizontal="left" vertical="center" indent="1"/>
    </xf>
    <xf numFmtId="0" fontId="37" fillId="0" borderId="6" applyNumberFormat="0" applyProtection="0">
      <alignment horizontal="left" vertical="center" wrapText="1"/>
    </xf>
    <xf numFmtId="0" fontId="2" fillId="5" borderId="8" applyNumberFormat="0" applyProtection="0">
      <alignment horizontal="left" vertical="top" indent="1"/>
    </xf>
    <xf numFmtId="0" fontId="2" fillId="47" borderId="10" applyNumberFormat="0">
      <protection locked="0"/>
    </xf>
    <xf numFmtId="0" fontId="3" fillId="8" borderId="11" applyBorder="0"/>
    <xf numFmtId="4" fontId="4" fillId="48" borderId="8" applyNumberFormat="0" applyProtection="0">
      <alignment vertical="center"/>
    </xf>
    <xf numFmtId="4" fontId="25" fillId="0" borderId="12" applyNumberFormat="0" applyProtection="0">
      <alignment vertical="center"/>
    </xf>
    <xf numFmtId="4" fontId="23" fillId="49" borderId="13" applyNumberFormat="0" applyProtection="0">
      <alignment vertical="center"/>
    </xf>
    <xf numFmtId="4" fontId="4" fillId="6" borderId="8" applyNumberFormat="0" applyProtection="0">
      <alignment horizontal="left" vertical="center" indent="1"/>
    </xf>
    <xf numFmtId="0" fontId="4" fillId="48" borderId="8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36" fillId="0" borderId="6" applyNumberFormat="0" applyProtection="0">
      <alignment horizontal="right" vertical="center"/>
    </xf>
    <xf numFmtId="4" fontId="23" fillId="50" borderId="1" applyNumberFormat="0" applyProtection="0">
      <alignment horizontal="right" vertical="center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0" fontId="37" fillId="51" borderId="6" applyNumberFormat="0" applyProtection="0">
      <alignment horizontal="left" vertical="center" indent="1"/>
    </xf>
    <xf numFmtId="0" fontId="4" fillId="3" borderId="8" applyNumberFormat="0" applyProtection="0">
      <alignment horizontal="left" vertical="top" indent="1"/>
    </xf>
    <xf numFmtId="4" fontId="7" fillId="52" borderId="9" applyNumberFormat="0" applyProtection="0">
      <alignment horizontal="left" vertical="center" indent="1" justifyLastLine="1"/>
    </xf>
    <xf numFmtId="4" fontId="7" fillId="52" borderId="9" applyNumberFormat="0" applyProtection="0">
      <alignment horizontal="left" vertical="center" indent="1"/>
    </xf>
    <xf numFmtId="0" fontId="25" fillId="0" borderId="12"/>
    <xf numFmtId="0" fontId="2" fillId="53" borderId="13"/>
    <xf numFmtId="4" fontId="8" fillId="47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8" fillId="27" borderId="1" applyNumberFormat="0" applyAlignment="0" applyProtection="0"/>
    <xf numFmtId="0" fontId="22" fillId="0" borderId="0" applyNumberFormat="0" applyFill="0" applyBorder="0" applyAlignment="0" applyProtection="0"/>
  </cellStyleXfs>
  <cellXfs count="156">
    <xf numFmtId="0" fontId="0" fillId="2" borderId="0" xfId="0"/>
    <xf numFmtId="0" fontId="24" fillId="54" borderId="0" xfId="0" applyFont="1" applyFill="1"/>
    <xf numFmtId="0" fontId="26" fillId="2" borderId="0" xfId="0" applyFont="1"/>
    <xf numFmtId="0" fontId="0" fillId="50" borderId="15" xfId="0" applyFill="1" applyBorder="1"/>
    <xf numFmtId="0" fontId="2" fillId="36" borderId="1" xfId="104" quotePrefix="1" applyNumberFormat="1">
      <alignment horizontal="left" vertical="center" indent="1" justifyLastLine="1"/>
    </xf>
    <xf numFmtId="0" fontId="2" fillId="3" borderId="1" xfId="122" quotePrefix="1" applyNumberFormat="1">
      <alignment horizontal="right" vertical="center"/>
    </xf>
    <xf numFmtId="0" fontId="2" fillId="0" borderId="1" xfId="152" applyNumberFormat="1">
      <alignment horizontal="right" vertical="center"/>
    </xf>
    <xf numFmtId="3" fontId="2" fillId="0" borderId="1" xfId="152" applyNumberFormat="1">
      <alignment horizontal="right" vertical="center"/>
    </xf>
    <xf numFmtId="0" fontId="2" fillId="6" borderId="1" xfId="128" quotePrefix="1" applyAlignment="1">
      <alignment horizontal="left" vertical="center" indent="2" justifyLastLine="1"/>
    </xf>
    <xf numFmtId="0" fontId="2" fillId="6" borderId="1" xfId="128" quotePrefix="1">
      <alignment horizontal="left" vertical="center" indent="1" justifyLastLine="1"/>
    </xf>
    <xf numFmtId="0" fontId="2" fillId="5" borderId="1" xfId="141" quotePrefix="1" applyAlignment="1">
      <alignment horizontal="left" vertical="center" indent="5" justifyLastLine="1"/>
    </xf>
    <xf numFmtId="0" fontId="2" fillId="8" borderId="8" xfId="131" quotePrefix="1" applyAlignment="1">
      <alignment horizontal="left" vertical="top" wrapText="1" indent="1"/>
    </xf>
    <xf numFmtId="0" fontId="2" fillId="37" borderId="1" xfId="137" quotePrefix="1" applyAlignment="1">
      <alignment horizontal="left" vertical="center" indent="4" justifyLastLine="1"/>
    </xf>
    <xf numFmtId="0" fontId="2" fillId="46" borderId="1" xfId="133" quotePrefix="1" applyAlignment="1">
      <alignment horizontal="left" vertical="center" indent="3" justifyLastLine="1"/>
    </xf>
    <xf numFmtId="0" fontId="2" fillId="5" borderId="1" xfId="141" quotePrefix="1">
      <alignment horizontal="left" vertical="center" indent="1" justifyLastLine="1"/>
    </xf>
    <xf numFmtId="0" fontId="2" fillId="46" borderId="1" xfId="133" quotePrefix="1">
      <alignment horizontal="left" vertical="center" indent="1" justifyLastLine="1"/>
    </xf>
    <xf numFmtId="4" fontId="2" fillId="0" borderId="1" xfId="152" applyNumberFormat="1">
      <alignment horizontal="right" vertical="center"/>
    </xf>
    <xf numFmtId="0" fontId="2" fillId="37" borderId="1" xfId="137" quotePrefix="1">
      <alignment horizontal="left" vertical="center" indent="1" justifyLastLine="1"/>
    </xf>
    <xf numFmtId="3" fontId="28" fillId="0" borderId="0" xfId="90" applyNumberFormat="1" applyFont="1" applyAlignment="1">
      <alignment horizontal="center" vertical="center" wrapText="1"/>
    </xf>
    <xf numFmtId="0" fontId="0" fillId="0" borderId="0" xfId="0" applyFill="1"/>
    <xf numFmtId="0" fontId="28" fillId="0" borderId="0" xfId="90" applyFont="1" applyAlignment="1">
      <alignment horizontal="center" vertical="center" wrapText="1"/>
    </xf>
    <xf numFmtId="0" fontId="8" fillId="47" borderId="1" xfId="163" quotePrefix="1" applyNumberFormat="1">
      <alignment horizontal="right" vertical="center"/>
    </xf>
    <xf numFmtId="4" fontId="2" fillId="34" borderId="1" xfId="97" applyNumberFormat="1">
      <alignment vertical="center"/>
    </xf>
    <xf numFmtId="3" fontId="2" fillId="34" borderId="1" xfId="97" applyNumberFormat="1">
      <alignment vertical="center"/>
    </xf>
    <xf numFmtId="0" fontId="29" fillId="0" borderId="0" xfId="90" applyFont="1" applyAlignment="1">
      <alignment vertical="center" wrapText="1"/>
    </xf>
    <xf numFmtId="0" fontId="27" fillId="0" borderId="0" xfId="90" applyFont="1" applyAlignment="1">
      <alignment vertical="center" wrapText="1"/>
    </xf>
    <xf numFmtId="0" fontId="31" fillId="0" borderId="0" xfId="0" applyFont="1" applyFill="1"/>
    <xf numFmtId="0" fontId="41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24" fillId="0" borderId="0" xfId="0" applyFont="1" applyFill="1"/>
    <xf numFmtId="0" fontId="31" fillId="0" borderId="13" xfId="0" applyFont="1" applyFill="1" applyBorder="1"/>
    <xf numFmtId="0" fontId="31" fillId="0" borderId="13" xfId="106" quotePrefix="1" applyNumberFormat="1" applyFont="1" applyFill="1" applyBorder="1">
      <alignment horizontal="left" vertical="center" indent="1"/>
    </xf>
    <xf numFmtId="0" fontId="38" fillId="0" borderId="13" xfId="123" quotePrefix="1" applyFont="1" applyFill="1" applyBorder="1">
      <alignment horizontal="center" vertical="center"/>
    </xf>
    <xf numFmtId="4" fontId="30" fillId="0" borderId="13" xfId="98" applyNumberFormat="1" applyFont="1" applyFill="1" applyBorder="1">
      <alignment vertical="center"/>
    </xf>
    <xf numFmtId="3" fontId="30" fillId="0" borderId="13" xfId="98" applyNumberFormat="1" applyFont="1" applyFill="1" applyBorder="1">
      <alignment vertical="center"/>
    </xf>
    <xf numFmtId="0" fontId="27" fillId="0" borderId="0" xfId="90" applyFont="1" applyAlignment="1">
      <alignment horizontal="center" vertical="center" wrapText="1"/>
    </xf>
    <xf numFmtId="4" fontId="28" fillId="0" borderId="0" xfId="90" applyNumberFormat="1" applyFont="1" applyAlignment="1">
      <alignment horizontal="center" vertical="center" wrapText="1"/>
    </xf>
    <xf numFmtId="4" fontId="27" fillId="0" borderId="0" xfId="90" applyNumberFormat="1" applyFont="1" applyAlignment="1">
      <alignment horizontal="center" vertical="center" wrapText="1"/>
    </xf>
    <xf numFmtId="3" fontId="27" fillId="0" borderId="0" xfId="90" applyNumberFormat="1" applyFont="1" applyAlignment="1">
      <alignment horizontal="center" vertical="center" wrapText="1"/>
    </xf>
    <xf numFmtId="4" fontId="44" fillId="0" borderId="16" xfId="90" applyNumberFormat="1" applyFont="1" applyBorder="1" applyAlignment="1">
      <alignment horizontal="center" vertical="center" wrapText="1"/>
    </xf>
    <xf numFmtId="3" fontId="43" fillId="0" borderId="16" xfId="90" applyNumberFormat="1" applyFont="1" applyBorder="1" applyAlignment="1">
      <alignment horizontal="center" vertical="center"/>
    </xf>
    <xf numFmtId="4" fontId="28" fillId="0" borderId="16" xfId="90" applyNumberFormat="1" applyFont="1" applyBorder="1" applyAlignment="1">
      <alignment horizontal="center" vertical="center" wrapText="1"/>
    </xf>
    <xf numFmtId="4" fontId="45" fillId="0" borderId="16" xfId="90" applyNumberFormat="1" applyFont="1" applyBorder="1" applyAlignment="1">
      <alignment horizontal="right" vertical="center"/>
    </xf>
    <xf numFmtId="4" fontId="30" fillId="0" borderId="13" xfId="90" quotePrefix="1" applyNumberFormat="1" applyFont="1" applyBorder="1" applyAlignment="1">
      <alignment horizontal="center" vertical="center" wrapText="1"/>
    </xf>
    <xf numFmtId="3" fontId="46" fillId="55" borderId="13" xfId="90" applyNumberFormat="1" applyFont="1" applyFill="1" applyBorder="1" applyAlignment="1">
      <alignment horizontal="center" vertical="center" wrapText="1"/>
    </xf>
    <xf numFmtId="4" fontId="46" fillId="55" borderId="13" xfId="90" applyNumberFormat="1" applyFont="1" applyFill="1" applyBorder="1" applyAlignment="1">
      <alignment horizontal="center" vertical="center" wrapText="1"/>
    </xf>
    <xf numFmtId="4" fontId="24" fillId="0" borderId="13" xfId="90" applyNumberFormat="1" applyFont="1" applyBorder="1" applyAlignment="1">
      <alignment vertical="center" wrapText="1"/>
    </xf>
    <xf numFmtId="3" fontId="24" fillId="0" borderId="13" xfId="90" applyNumberFormat="1" applyFont="1" applyBorder="1" applyAlignment="1">
      <alignment vertical="center" wrapText="1"/>
    </xf>
    <xf numFmtId="4" fontId="24" fillId="0" borderId="13" xfId="90" applyNumberFormat="1" applyFont="1" applyBorder="1" applyAlignment="1">
      <alignment horizontal="right" vertical="center" wrapText="1"/>
    </xf>
    <xf numFmtId="0" fontId="24" fillId="56" borderId="18" xfId="90" applyFont="1" applyFill="1" applyBorder="1" applyAlignment="1">
      <alignment vertical="center"/>
    </xf>
    <xf numFmtId="4" fontId="24" fillId="56" borderId="13" xfId="90" applyNumberFormat="1" applyFont="1" applyFill="1" applyBorder="1" applyAlignment="1">
      <alignment vertical="center"/>
    </xf>
    <xf numFmtId="3" fontId="24" fillId="56" borderId="13" xfId="90" applyNumberFormat="1" applyFont="1" applyFill="1" applyBorder="1" applyAlignment="1">
      <alignment vertical="center"/>
    </xf>
    <xf numFmtId="4" fontId="30" fillId="56" borderId="13" xfId="90" applyNumberFormat="1" applyFont="1" applyFill="1" applyBorder="1" applyAlignment="1">
      <alignment horizontal="right"/>
    </xf>
    <xf numFmtId="4" fontId="30" fillId="0" borderId="13" xfId="90" applyNumberFormat="1" applyFont="1" applyBorder="1" applyAlignment="1">
      <alignment horizontal="right"/>
    </xf>
    <xf numFmtId="0" fontId="24" fillId="56" borderId="17" xfId="90" applyFont="1" applyFill="1" applyBorder="1" applyAlignment="1">
      <alignment horizontal="left" vertical="center"/>
    </xf>
    <xf numFmtId="4" fontId="24" fillId="56" borderId="13" xfId="90" applyNumberFormat="1" applyFont="1" applyFill="1" applyBorder="1" applyAlignment="1">
      <alignment vertical="center" wrapText="1"/>
    </xf>
    <xf numFmtId="3" fontId="24" fillId="56" borderId="13" xfId="90" applyNumberFormat="1" applyFont="1" applyFill="1" applyBorder="1" applyAlignment="1">
      <alignment vertical="center" wrapText="1"/>
    </xf>
    <xf numFmtId="0" fontId="47" fillId="0" borderId="0" xfId="90" applyFont="1" applyAlignment="1">
      <alignment horizontal="center" vertical="center" wrapText="1"/>
    </xf>
    <xf numFmtId="4" fontId="47" fillId="0" borderId="0" xfId="90" applyNumberFormat="1" applyFont="1" applyAlignment="1">
      <alignment horizontal="center" vertical="center" wrapText="1"/>
    </xf>
    <xf numFmtId="3" fontId="47" fillId="0" borderId="0" xfId="90" applyNumberFormat="1" applyFont="1" applyAlignment="1">
      <alignment horizontal="center" vertical="center" wrapText="1"/>
    </xf>
    <xf numFmtId="4" fontId="29" fillId="0" borderId="0" xfId="90" applyNumberFormat="1" applyFont="1"/>
    <xf numFmtId="4" fontId="30" fillId="0" borderId="13" xfId="90" applyNumberFormat="1" applyFont="1" applyBorder="1" applyAlignment="1">
      <alignment horizontal="right" vertical="center"/>
    </xf>
    <xf numFmtId="4" fontId="30" fillId="56" borderId="13" xfId="90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48" fillId="0" borderId="0" xfId="90" applyFont="1" applyAlignment="1">
      <alignment horizontal="center" vertical="center" wrapText="1"/>
    </xf>
    <xf numFmtId="4" fontId="48" fillId="0" borderId="0" xfId="90" applyNumberFormat="1" applyFont="1" applyAlignment="1">
      <alignment horizontal="center" vertical="center" wrapText="1"/>
    </xf>
    <xf numFmtId="3" fontId="48" fillId="0" borderId="0" xfId="90" applyNumberFormat="1" applyFont="1" applyAlignment="1">
      <alignment horizontal="center" vertical="center" wrapText="1"/>
    </xf>
    <xf numFmtId="0" fontId="41" fillId="0" borderId="0" xfId="0" applyFont="1" applyFill="1"/>
    <xf numFmtId="0" fontId="40" fillId="0" borderId="0" xfId="0" applyFont="1" applyFill="1" applyAlignment="1">
      <alignment horizontal="center" vertical="center"/>
    </xf>
    <xf numFmtId="0" fontId="34" fillId="0" borderId="0" xfId="0" applyFont="1" applyFill="1"/>
    <xf numFmtId="0" fontId="37" fillId="0" borderId="0" xfId="0" applyFont="1" applyFill="1"/>
    <xf numFmtId="0" fontId="41" fillId="0" borderId="0" xfId="0" applyFont="1" applyFill="1" applyAlignment="1">
      <alignment wrapText="1"/>
    </xf>
    <xf numFmtId="3" fontId="41" fillId="0" borderId="0" xfId="0" applyNumberFormat="1" applyFont="1" applyFill="1"/>
    <xf numFmtId="4" fontId="41" fillId="0" borderId="0" xfId="0" applyNumberFormat="1" applyFont="1" applyFill="1"/>
    <xf numFmtId="4" fontId="29" fillId="0" borderId="0" xfId="90" applyNumberFormat="1" applyFont="1" applyAlignment="1">
      <alignment vertical="center" wrapText="1"/>
    </xf>
    <xf numFmtId="0" fontId="49" fillId="0" borderId="0" xfId="0" applyFont="1" applyFill="1"/>
    <xf numFmtId="0" fontId="30" fillId="0" borderId="0" xfId="90" applyFont="1" applyAlignment="1">
      <alignment horizontal="center" vertical="center" wrapText="1"/>
    </xf>
    <xf numFmtId="3" fontId="30" fillId="0" borderId="0" xfId="90" applyNumberFormat="1" applyFont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wrapText="1"/>
    </xf>
    <xf numFmtId="3" fontId="37" fillId="0" borderId="0" xfId="0" applyNumberFormat="1" applyFont="1" applyFill="1"/>
    <xf numFmtId="4" fontId="37" fillId="0" borderId="0" xfId="0" applyNumberFormat="1" applyFont="1" applyFill="1"/>
    <xf numFmtId="3" fontId="24" fillId="57" borderId="13" xfId="0" applyNumberFormat="1" applyFont="1" applyFill="1" applyBorder="1" applyAlignment="1">
      <alignment horizontal="center" vertical="center" wrapText="1" justifyLastLine="1"/>
    </xf>
    <xf numFmtId="1" fontId="24" fillId="57" borderId="13" xfId="0" applyNumberFormat="1" applyFont="1" applyFill="1" applyBorder="1" applyAlignment="1">
      <alignment horizontal="center" vertical="center"/>
    </xf>
    <xf numFmtId="3" fontId="24" fillId="57" borderId="13" xfId="0" applyNumberFormat="1" applyFont="1" applyFill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right" vertical="top" wrapText="1" justifyLastLine="1"/>
    </xf>
    <xf numFmtId="0" fontId="24" fillId="0" borderId="13" xfId="106" quotePrefix="1" applyNumberFormat="1" applyFill="1" applyBorder="1">
      <alignment horizontal="left" vertical="center" indent="1"/>
    </xf>
    <xf numFmtId="0" fontId="31" fillId="0" borderId="13" xfId="132" quotePrefix="1" applyFill="1" applyBorder="1" applyAlignment="1">
      <alignment horizontal="left" vertical="center" wrapText="1" indent="1"/>
    </xf>
    <xf numFmtId="3" fontId="31" fillId="0" borderId="13" xfId="132" quotePrefix="1" applyNumberFormat="1" applyFill="1" applyBorder="1" applyAlignment="1">
      <alignment horizontal="left" vertical="center" wrapText="1" indent="1"/>
    </xf>
    <xf numFmtId="0" fontId="35" fillId="0" borderId="13" xfId="123" quotePrefix="1" applyFill="1" applyBorder="1">
      <alignment horizontal="center" vertical="center"/>
    </xf>
    <xf numFmtId="3" fontId="35" fillId="0" borderId="13" xfId="123" quotePrefix="1" applyNumberFormat="1" applyFill="1" applyBorder="1">
      <alignment horizontal="center" vertical="center"/>
    </xf>
    <xf numFmtId="0" fontId="24" fillId="0" borderId="13" xfId="130" quotePrefix="1" applyFont="1" applyBorder="1" applyAlignment="1">
      <alignment horizontal="left" vertical="center" wrapText="1" indent="2" justifyLastLine="1"/>
    </xf>
    <xf numFmtId="4" fontId="30" fillId="0" borderId="13" xfId="153" applyNumberFormat="1" applyFont="1" applyBorder="1">
      <alignment horizontal="right" vertical="center"/>
    </xf>
    <xf numFmtId="3" fontId="30" fillId="0" borderId="13" xfId="153" applyNumberFormat="1" applyFont="1" applyBorder="1">
      <alignment horizontal="right" vertical="center"/>
    </xf>
    <xf numFmtId="0" fontId="31" fillId="0" borderId="13" xfId="135" quotePrefix="1" applyFont="1" applyBorder="1" applyAlignment="1">
      <alignment horizontal="left" vertical="center" wrapText="1" indent="3"/>
    </xf>
    <xf numFmtId="4" fontId="29" fillId="0" borderId="13" xfId="153" applyNumberFormat="1" applyFont="1" applyBorder="1">
      <alignment horizontal="right" vertical="center"/>
    </xf>
    <xf numFmtId="3" fontId="29" fillId="0" borderId="13" xfId="153" applyNumberFormat="1" applyFont="1" applyBorder="1">
      <alignment horizontal="right" vertical="center"/>
    </xf>
    <xf numFmtId="0" fontId="31" fillId="0" borderId="13" xfId="139" quotePrefix="1" applyFont="1" applyBorder="1" applyAlignment="1">
      <alignment horizontal="left" vertical="center" wrapText="1" indent="4"/>
    </xf>
    <xf numFmtId="0" fontId="29" fillId="0" borderId="13" xfId="153" applyNumberFormat="1" applyFont="1" applyBorder="1">
      <alignment horizontal="right" vertical="center"/>
    </xf>
    <xf numFmtId="0" fontId="31" fillId="0" borderId="13" xfId="143" quotePrefix="1" applyFont="1" applyBorder="1" applyAlignment="1">
      <alignment horizontal="left" vertical="center" wrapText="1" indent="5"/>
    </xf>
    <xf numFmtId="0" fontId="31" fillId="0" borderId="13" xfId="0" applyFont="1" applyFill="1" applyBorder="1" applyAlignment="1">
      <alignment horizontal="center" vertical="center"/>
    </xf>
    <xf numFmtId="3" fontId="24" fillId="0" borderId="13" xfId="0" applyNumberFormat="1" applyFont="1" applyFill="1" applyBorder="1" applyAlignment="1">
      <alignment vertical="top" wrapText="1" justifyLastLine="1"/>
    </xf>
    <xf numFmtId="4" fontId="29" fillId="0" borderId="13" xfId="98" applyNumberFormat="1" applyFont="1" applyFill="1" applyBorder="1">
      <alignment vertical="center"/>
    </xf>
    <xf numFmtId="3" fontId="29" fillId="0" borderId="13" xfId="98" applyNumberFormat="1" applyFont="1" applyFill="1" applyBorder="1">
      <alignment vertical="center"/>
    </xf>
    <xf numFmtId="0" fontId="24" fillId="0" borderId="13" xfId="135" quotePrefix="1" applyFont="1" applyBorder="1" applyAlignment="1">
      <alignment horizontal="left" vertical="center" wrapText="1" indent="3"/>
    </xf>
    <xf numFmtId="0" fontId="24" fillId="0" borderId="13" xfId="135" quotePrefix="1" applyFont="1" applyBorder="1">
      <alignment horizontal="left" vertical="center" wrapText="1"/>
    </xf>
    <xf numFmtId="0" fontId="31" fillId="0" borderId="13" xfId="139" quotePrefix="1" applyFont="1" applyBorder="1">
      <alignment horizontal="left" vertical="center" wrapText="1"/>
    </xf>
    <xf numFmtId="0" fontId="31" fillId="0" borderId="13" xfId="143" quotePrefix="1" applyFont="1" applyBorder="1">
      <alignment horizontal="left" vertical="center" wrapText="1"/>
    </xf>
    <xf numFmtId="0" fontId="31" fillId="0" borderId="13" xfId="143" quotePrefix="1" applyFont="1" applyBorder="1" applyAlignment="1">
      <alignment horizontal="left" vertical="center" wrapText="1" indent="6"/>
    </xf>
    <xf numFmtId="0" fontId="24" fillId="0" borderId="13" xfId="130" quotePrefix="1" applyFont="1" applyBorder="1">
      <alignment horizontal="left" vertical="center" wrapText="1" justifyLastLine="1"/>
    </xf>
    <xf numFmtId="0" fontId="31" fillId="0" borderId="13" xfId="135" quotePrefix="1" applyFont="1" applyBorder="1">
      <alignment horizontal="left" vertical="center" wrapText="1"/>
    </xf>
    <xf numFmtId="0" fontId="30" fillId="0" borderId="13" xfId="153" applyNumberFormat="1" applyFont="1" applyBorder="1">
      <alignment horizontal="right" vertical="center"/>
    </xf>
    <xf numFmtId="0" fontId="29" fillId="0" borderId="13" xfId="102" quotePrefix="1" applyNumberFormat="1" applyFont="1" applyFill="1" applyBorder="1">
      <alignment horizontal="left" vertical="center" indent="1"/>
    </xf>
    <xf numFmtId="3" fontId="31" fillId="0" borderId="13" xfId="0" applyNumberFormat="1" applyFont="1" applyFill="1" applyBorder="1" applyAlignment="1">
      <alignment vertical="top" wrapText="1" justifyLastLine="1"/>
    </xf>
    <xf numFmtId="0" fontId="24" fillId="0" borderId="13" xfId="139" quotePrefix="1" applyFont="1" applyBorder="1" applyAlignment="1">
      <alignment horizontal="left" vertical="center" wrapText="1" indent="4"/>
    </xf>
    <xf numFmtId="0" fontId="24" fillId="0" borderId="13" xfId="139" quotePrefix="1" applyFont="1" applyBorder="1">
      <alignment horizontal="left" vertical="center" wrapText="1"/>
    </xf>
    <xf numFmtId="0" fontId="24" fillId="0" borderId="13" xfId="143" quotePrefix="1" applyFont="1" applyBorder="1" applyAlignment="1">
      <alignment horizontal="left" vertical="center" wrapText="1" indent="5"/>
    </xf>
    <xf numFmtId="0" fontId="24" fillId="0" borderId="13" xfId="143" quotePrefix="1" applyFont="1" applyBorder="1">
      <alignment horizontal="left" vertical="center" wrapText="1"/>
    </xf>
    <xf numFmtId="0" fontId="31" fillId="0" borderId="13" xfId="143" quotePrefix="1" applyFont="1" applyBorder="1" applyAlignment="1">
      <alignment horizontal="left" vertical="center" wrapText="1" indent="7"/>
    </xf>
    <xf numFmtId="0" fontId="31" fillId="0" borderId="13" xfId="143" quotePrefix="1" applyFont="1" applyBorder="1" applyAlignment="1">
      <alignment horizontal="left" vertical="center" wrapText="1" indent="8"/>
    </xf>
    <xf numFmtId="0" fontId="29" fillId="0" borderId="13" xfId="98" applyNumberFormat="1" applyFont="1" applyFill="1" applyBorder="1">
      <alignment vertical="center"/>
    </xf>
    <xf numFmtId="0" fontId="30" fillId="0" borderId="13" xfId="98" applyNumberFormat="1" applyFont="1" applyFill="1" applyBorder="1">
      <alignment vertical="center"/>
    </xf>
    <xf numFmtId="0" fontId="27" fillId="0" borderId="0" xfId="90" applyFont="1" applyAlignment="1">
      <alignment vertical="center"/>
    </xf>
    <xf numFmtId="0" fontId="30" fillId="0" borderId="0" xfId="90" applyFont="1" applyAlignment="1">
      <alignment vertical="center" wrapText="1"/>
    </xf>
    <xf numFmtId="0" fontId="24" fillId="0" borderId="0" xfId="90" applyFont="1" applyAlignment="1">
      <alignment vertical="top" wrapText="1"/>
    </xf>
    <xf numFmtId="0" fontId="24" fillId="0" borderId="0" xfId="90" applyFont="1" applyAlignment="1">
      <alignment horizontal="center" vertical="top" wrapText="1"/>
    </xf>
    <xf numFmtId="3" fontId="50" fillId="57" borderId="13" xfId="0" applyNumberFormat="1" applyFont="1" applyFill="1" applyBorder="1" applyAlignment="1">
      <alignment horizontal="center" vertical="center" wrapText="1" justifyLastLine="1"/>
    </xf>
    <xf numFmtId="4" fontId="50" fillId="57" borderId="13" xfId="106" applyNumberFormat="1" applyFont="1" applyFill="1" applyBorder="1" applyAlignment="1">
      <alignment horizontal="center" vertical="center" wrapText="1" justifyLastLine="1"/>
    </xf>
    <xf numFmtId="3" fontId="50" fillId="57" borderId="13" xfId="106" applyNumberFormat="1" applyFont="1" applyFill="1" applyBorder="1" applyAlignment="1">
      <alignment horizontal="center" vertical="center" wrapText="1" justifyLastLine="1"/>
    </xf>
    <xf numFmtId="0" fontId="30" fillId="56" borderId="13" xfId="90" quotePrefix="1" applyFont="1" applyFill="1" applyBorder="1" applyAlignment="1">
      <alignment horizontal="left" vertical="center" wrapText="1"/>
    </xf>
    <xf numFmtId="0" fontId="46" fillId="0" borderId="17" xfId="90" quotePrefix="1" applyFont="1" applyBorder="1" applyAlignment="1">
      <alignment horizontal="center" vertical="center" wrapText="1"/>
    </xf>
    <xf numFmtId="0" fontId="46" fillId="0" borderId="18" xfId="90" quotePrefix="1" applyFont="1" applyBorder="1" applyAlignment="1">
      <alignment horizontal="center" vertical="center" wrapText="1"/>
    </xf>
    <xf numFmtId="0" fontId="24" fillId="0" borderId="17" xfId="90" applyFont="1" applyBorder="1" applyAlignment="1">
      <alignment horizontal="left" vertical="center" wrapText="1"/>
    </xf>
    <xf numFmtId="0" fontId="24" fillId="0" borderId="18" xfId="90" applyFont="1" applyBorder="1" applyAlignment="1">
      <alignment horizontal="left" vertical="center" wrapText="1"/>
    </xf>
    <xf numFmtId="0" fontId="31" fillId="0" borderId="18" xfId="90" applyFont="1" applyBorder="1" applyAlignment="1">
      <alignment vertical="center" wrapText="1"/>
    </xf>
    <xf numFmtId="0" fontId="30" fillId="56" borderId="17" xfId="90" quotePrefix="1" applyFont="1" applyFill="1" applyBorder="1" applyAlignment="1">
      <alignment horizontal="left" wrapText="1"/>
    </xf>
    <xf numFmtId="0" fontId="30" fillId="56" borderId="18" xfId="90" quotePrefix="1" applyFont="1" applyFill="1" applyBorder="1" applyAlignment="1">
      <alignment horizontal="left" wrapText="1"/>
    </xf>
    <xf numFmtId="0" fontId="30" fillId="56" borderId="12" xfId="90" quotePrefix="1" applyFont="1" applyFill="1" applyBorder="1" applyAlignment="1">
      <alignment horizontal="left" wrapText="1"/>
    </xf>
    <xf numFmtId="0" fontId="46" fillId="0" borderId="13" xfId="90" quotePrefix="1" applyFont="1" applyBorder="1" applyAlignment="1">
      <alignment horizontal="center" wrapText="1"/>
    </xf>
    <xf numFmtId="0" fontId="46" fillId="0" borderId="17" xfId="90" quotePrefix="1" applyFont="1" applyBorder="1" applyAlignment="1">
      <alignment horizontal="center" wrapText="1"/>
    </xf>
    <xf numFmtId="0" fontId="24" fillId="0" borderId="18" xfId="90" applyFont="1" applyBorder="1" applyAlignment="1">
      <alignment vertical="center" wrapText="1"/>
    </xf>
    <xf numFmtId="0" fontId="24" fillId="0" borderId="18" xfId="90" applyFont="1" applyBorder="1" applyAlignment="1">
      <alignment vertical="center"/>
    </xf>
    <xf numFmtId="0" fontId="24" fillId="0" borderId="17" xfId="90" quotePrefix="1" applyFont="1" applyBorder="1" applyAlignment="1">
      <alignment horizontal="left" vertical="center"/>
    </xf>
    <xf numFmtId="0" fontId="24" fillId="0" borderId="0" xfId="90" applyFont="1" applyAlignment="1">
      <alignment horizontal="left" vertical="center" wrapText="1"/>
    </xf>
    <xf numFmtId="0" fontId="30" fillId="0" borderId="13" xfId="90" quotePrefix="1" applyFont="1" applyBorder="1" applyAlignment="1">
      <alignment horizontal="center" vertical="center" wrapText="1"/>
    </xf>
    <xf numFmtId="0" fontId="24" fillId="56" borderId="17" xfId="90" applyFont="1" applyFill="1" applyBorder="1" applyAlignment="1">
      <alignment horizontal="left" vertical="center" wrapText="1"/>
    </xf>
    <xf numFmtId="0" fontId="24" fillId="56" borderId="18" xfId="90" applyFont="1" applyFill="1" applyBorder="1" applyAlignment="1">
      <alignment vertical="center" wrapText="1"/>
    </xf>
    <xf numFmtId="0" fontId="24" fillId="56" borderId="18" xfId="90" applyFont="1" applyFill="1" applyBorder="1" applyAlignment="1">
      <alignment vertical="center"/>
    </xf>
    <xf numFmtId="0" fontId="24" fillId="0" borderId="17" xfId="90" quotePrefix="1" applyFont="1" applyBorder="1" applyAlignment="1">
      <alignment horizontal="left" vertical="center" wrapText="1"/>
    </xf>
    <xf numFmtId="0" fontId="24" fillId="56" borderId="17" xfId="90" quotePrefix="1" applyFont="1" applyFill="1" applyBorder="1" applyAlignment="1">
      <alignment horizontal="left" vertical="center" wrapText="1"/>
    </xf>
    <xf numFmtId="0" fontId="27" fillId="0" borderId="0" xfId="90" applyFont="1" applyAlignment="1">
      <alignment horizontal="center" vertical="center" wrapText="1"/>
    </xf>
    <xf numFmtId="0" fontId="30" fillId="0" borderId="0" xfId="90" applyFont="1" applyAlignment="1">
      <alignment horizontal="center" vertical="center" wrapText="1"/>
    </xf>
    <xf numFmtId="3" fontId="50" fillId="57" borderId="13" xfId="0" applyNumberFormat="1" applyFont="1" applyFill="1" applyBorder="1" applyAlignment="1">
      <alignment horizontal="center" vertical="center" wrapText="1" justifyLastLine="1"/>
    </xf>
    <xf numFmtId="3" fontId="24" fillId="57" borderId="13" xfId="0" applyNumberFormat="1" applyFont="1" applyFill="1" applyBorder="1" applyAlignment="1">
      <alignment horizontal="center" vertical="center" wrapText="1" justifyLastLine="1"/>
    </xf>
    <xf numFmtId="0" fontId="27" fillId="0" borderId="0" xfId="90" applyFont="1" applyAlignment="1">
      <alignment horizontal="center" vertical="center"/>
    </xf>
  </cellXfs>
  <cellStyles count="170">
    <cellStyle name="Accent1 - 20%" xfId="1" xr:uid="{DF2E4FBB-94D3-4BE9-B0D3-AA84C94402F2}"/>
    <cellStyle name="Accent1 - 40%" xfId="2" xr:uid="{E818BB9F-4B5F-4672-A19A-E0D5C3057809}"/>
    <cellStyle name="Accent1 - 60%" xfId="3" xr:uid="{B2971DAE-09E0-4258-85CC-CC06F5DD00FE}"/>
    <cellStyle name="Accent1 2" xfId="4" xr:uid="{5DCBFE30-2D45-43D7-9812-3BEDA9F2F423}"/>
    <cellStyle name="Accent1 3" xfId="5" xr:uid="{486286B5-C9A3-41DB-A3FA-574171674677}"/>
    <cellStyle name="Accent1 4" xfId="6" xr:uid="{B6711777-F57E-4151-8A62-85C1303E4BD7}"/>
    <cellStyle name="Accent1 5" xfId="7" xr:uid="{A6258604-49D5-4FBF-B854-B092C6CA8DB6}"/>
    <cellStyle name="Accent1 6" xfId="8" xr:uid="{EFF289C5-5E93-4C43-AB1B-BE42A63CB5B0}"/>
    <cellStyle name="Accent1 7" xfId="9" xr:uid="{9086066B-57B5-4867-820C-68B257E8F043}"/>
    <cellStyle name="Accent2 - 20%" xfId="10" xr:uid="{57C9522A-F5F5-4E4E-AD68-5A81213FDEC0}"/>
    <cellStyle name="Accent2 - 40%" xfId="11" xr:uid="{8EFFD47F-BF2C-4836-A61C-1F58625E8B3F}"/>
    <cellStyle name="Accent2 - 60%" xfId="12" xr:uid="{1A345CC0-48A6-47FF-B018-F7B956ECFFEE}"/>
    <cellStyle name="Accent2 2" xfId="13" xr:uid="{6EF64B35-B380-4C85-AB78-3EAEB40CC352}"/>
    <cellStyle name="Accent2 3" xfId="14" xr:uid="{F7B7AF0A-D6E0-4689-97DD-0B537869B43E}"/>
    <cellStyle name="Accent2 4" xfId="15" xr:uid="{EBEFB8B7-4127-46B9-8D87-13B63C327A17}"/>
    <cellStyle name="Accent2 5" xfId="16" xr:uid="{B7A73373-8F10-4BA8-B4BD-D698F397C2A3}"/>
    <cellStyle name="Accent2 6" xfId="17" xr:uid="{285D4EA6-338E-48B6-B4B0-75CEBD1B022B}"/>
    <cellStyle name="Accent2 7" xfId="18" xr:uid="{03FB82E8-B584-4700-825F-51BBFD9308D2}"/>
    <cellStyle name="Accent3 - 20%" xfId="19" xr:uid="{091D9A77-C3ED-481A-A418-BBA21C395B20}"/>
    <cellStyle name="Accent3 - 40%" xfId="20" xr:uid="{C9E42CDD-3057-427D-81A8-0C217E4493E5}"/>
    <cellStyle name="Accent3 - 60%" xfId="21" xr:uid="{89F5FBA0-262B-4BD5-80E1-ABA6D62F1649}"/>
    <cellStyle name="Accent3 2" xfId="22" xr:uid="{B956E9BF-C592-4BB6-98D0-E81AFEE8F8D1}"/>
    <cellStyle name="Accent3 3" xfId="23" xr:uid="{58549964-667B-4833-8BA5-082A9C872DF2}"/>
    <cellStyle name="Accent3 4" xfId="24" xr:uid="{9A4FA1E8-5E7C-4DF1-88A5-D27211A63C27}"/>
    <cellStyle name="Accent3 5" xfId="25" xr:uid="{4E1812CB-4805-4207-92AF-E1BA848FBD46}"/>
    <cellStyle name="Accent3 6" xfId="26" xr:uid="{A11CCB9F-A909-42C5-9BA2-4CC695C64056}"/>
    <cellStyle name="Accent3 7" xfId="27" xr:uid="{DA7C77A0-A23C-44F1-8B8F-7B55C581C0F0}"/>
    <cellStyle name="Accent4 - 20%" xfId="28" xr:uid="{01B10BBB-25AE-4453-BC3D-4910F7C2564F}"/>
    <cellStyle name="Accent4 - 40%" xfId="29" xr:uid="{6DB7E093-B6EA-4DE6-89C0-E7442A878559}"/>
    <cellStyle name="Accent4 - 60%" xfId="30" xr:uid="{B634A4A4-AEF9-4E7B-A3A8-DDAFDDDFFF74}"/>
    <cellStyle name="Accent4 2" xfId="31" xr:uid="{0DA1B76F-2705-4FA3-B323-AF8CF0B56C2C}"/>
    <cellStyle name="Accent4 3" xfId="32" xr:uid="{E491CA7A-F6AB-48D1-8B67-4F198D91714E}"/>
    <cellStyle name="Accent4 4" xfId="33" xr:uid="{F41007AB-D800-4BA3-AFA7-3AEBF39DEF70}"/>
    <cellStyle name="Accent4 5" xfId="34" xr:uid="{A26772C0-498C-441F-B8CA-39E1F11BC77F}"/>
    <cellStyle name="Accent4 6" xfId="35" xr:uid="{3D8D2195-99C7-48D3-BCA5-6403B3620D9E}"/>
    <cellStyle name="Accent4 7" xfId="36" xr:uid="{122DA79C-D501-411E-AD99-8CA05FE7A6AE}"/>
    <cellStyle name="Accent5 - 20%" xfId="37" xr:uid="{286DCA5C-EF0C-40E5-8073-075B7EB9AA44}"/>
    <cellStyle name="Accent5 - 40%" xfId="38" xr:uid="{0361B800-75EB-4E42-90BB-04E1C5075B3A}"/>
    <cellStyle name="Accent5 - 60%" xfId="39" xr:uid="{6D7D25A9-B04F-48ED-BCAC-16B08E30E1FC}"/>
    <cellStyle name="Accent5 2" xfId="40" xr:uid="{1E73170F-FA71-481E-B126-BE7AF372D6ED}"/>
    <cellStyle name="Accent5 3" xfId="41" xr:uid="{5C3A3485-DA7E-446F-B752-9B013F14D82F}"/>
    <cellStyle name="Accent5 4" xfId="42" xr:uid="{DC49FCEE-3C38-4B3D-8F52-A7AB619096D9}"/>
    <cellStyle name="Accent5 5" xfId="43" xr:uid="{D39AC3B2-A9B3-46F0-824B-257CA88CB4BB}"/>
    <cellStyle name="Accent5 6" xfId="44" xr:uid="{1DD5EFA0-E447-4030-AA5D-1FCF6A67AEB3}"/>
    <cellStyle name="Accent5 7" xfId="45" xr:uid="{3ACF0BBE-7887-40C1-AD49-6FEAB812FFF7}"/>
    <cellStyle name="Accent6 - 20%" xfId="46" xr:uid="{BB4F85AF-8C49-4375-A744-F4A7B9112E84}"/>
    <cellStyle name="Accent6 - 40%" xfId="47" xr:uid="{41CB068B-C661-489A-AAEA-726C91721DC1}"/>
    <cellStyle name="Accent6 - 60%" xfId="48" xr:uid="{A044D3DF-F624-44B9-B8A3-951CA85ADC6D}"/>
    <cellStyle name="Accent6 2" xfId="49" xr:uid="{32E263F2-2021-4662-A4B2-96708B3D70A7}"/>
    <cellStyle name="Accent6 3" xfId="50" xr:uid="{97A2D6D8-1645-498D-99DD-B5F0CD1053C7}"/>
    <cellStyle name="Accent6 4" xfId="51" xr:uid="{BFF712A9-83FD-4A23-A5A7-34FF07809595}"/>
    <cellStyle name="Accent6 5" xfId="52" xr:uid="{14FAE4CF-DEE3-403D-9A55-56FE3320EBE8}"/>
    <cellStyle name="Accent6 6" xfId="53" xr:uid="{6A2B30C0-B23D-45E1-A339-AFDB06C9DFCA}"/>
    <cellStyle name="Accent6 7" xfId="54" xr:uid="{1F87483F-D5FC-4E9D-A6EE-C1ADF5A3AB39}"/>
    <cellStyle name="Bad 2" xfId="55" xr:uid="{98D02130-12D7-44FC-8347-07DA0043D299}"/>
    <cellStyle name="Bilješka 2" xfId="56" xr:uid="{5E49EDEF-A256-4943-A0CB-F36A916643E0}"/>
    <cellStyle name="Calculation 2" xfId="57" xr:uid="{DE5C9CBF-5634-4578-8858-59BF3F466033}"/>
    <cellStyle name="Check Cell 2" xfId="58" xr:uid="{45E630F3-396A-4856-A06A-48F6D022B55F}"/>
    <cellStyle name="Dobro 2" xfId="59" xr:uid="{D1242CBD-6095-4512-9435-31F7DDEC15AE}"/>
    <cellStyle name="Emphasis 1" xfId="60" xr:uid="{73168A52-2BE0-47C7-8A7D-85CF5537B45B}"/>
    <cellStyle name="Emphasis 2" xfId="61" xr:uid="{CD43A7F1-0232-4CF7-B5F7-191C3F9B95B3}"/>
    <cellStyle name="Emphasis 3" xfId="62" xr:uid="{DB19A3CD-7D2E-4D49-836D-FC3614A2CA64}"/>
    <cellStyle name="Good 2" xfId="63" xr:uid="{2545A3D2-2F4B-41A3-870B-577A664EB61A}"/>
    <cellStyle name="Heading 1 2" xfId="64" xr:uid="{BDFDB5D7-379C-4CB6-8564-D50D0379BA2E}"/>
    <cellStyle name="Heading 2 2" xfId="65" xr:uid="{6A470763-4C56-4852-B9F4-79E94773993B}"/>
    <cellStyle name="Heading 3 2" xfId="66" xr:uid="{4CB06888-6BE4-4F9F-924F-106E1AC2E6BD}"/>
    <cellStyle name="Heading 4 2" xfId="67" xr:uid="{CBC944D4-6524-4943-978B-89EEC81F0B7A}"/>
    <cellStyle name="Input 2" xfId="68" xr:uid="{8200E89C-CC2E-45DE-B45E-A3F61B486C48}"/>
    <cellStyle name="Isticanje1 2" xfId="69" xr:uid="{BA73561B-D7EE-441F-B712-5BC5FED97690}"/>
    <cellStyle name="Isticanje2 2" xfId="70" xr:uid="{0750FD3C-015B-4194-A9E6-7B73E461C45D}"/>
    <cellStyle name="Isticanje3 2" xfId="71" xr:uid="{FDDB328D-AF84-4BE6-BBAC-1B4D1ABBFC76}"/>
    <cellStyle name="Isticanje4 2" xfId="72" xr:uid="{E11BBBDC-2AF8-48B5-B226-FC8A48C06EFD}"/>
    <cellStyle name="Isticanje5 2" xfId="73" xr:uid="{40A4A007-ABAD-4DFB-9FC7-0C190D8404DE}"/>
    <cellStyle name="Isticanje6 2" xfId="74" xr:uid="{E35D1DA2-30C4-437A-A11E-45D46EF4D4A6}"/>
    <cellStyle name="Izlaz 2" xfId="75" xr:uid="{73E1CA69-5E1E-4CB4-A373-F8C788E2A431}"/>
    <cellStyle name="Izračun 2" xfId="76" xr:uid="{28889074-C56D-4F24-A2D8-24063D93253D}"/>
    <cellStyle name="Linked Cell 2" xfId="77" xr:uid="{83BAF405-CC43-4692-B951-FE51E04E0962}"/>
    <cellStyle name="Loše 2" xfId="78" xr:uid="{A1DA5A47-4530-42DE-AD33-0D51BBC00640}"/>
    <cellStyle name="Naslov 1 2" xfId="79" xr:uid="{DE2B8C19-EF38-44F2-9B36-D00BA0D63927}"/>
    <cellStyle name="Naslov 2 2" xfId="80" xr:uid="{F0C47E59-3873-4DB7-81F2-C04D1633447A}"/>
    <cellStyle name="Naslov 3 2" xfId="81" xr:uid="{98C65CBD-34A8-4915-B20D-9905D4CDC341}"/>
    <cellStyle name="Naslov 4 2" xfId="82" xr:uid="{F9241E96-F452-4EAB-B777-B635A26985E1}"/>
    <cellStyle name="Neutral 2" xfId="83" xr:uid="{D1DA82D2-B6F4-4056-848F-D78AA177ADF8}"/>
    <cellStyle name="Neutralno 2" xfId="84" xr:uid="{6F442859-42D4-4CCE-A1BD-6E6947112516}"/>
    <cellStyle name="Normal 2" xfId="85" xr:uid="{679E1EAF-6DB8-4CD3-99D8-E8BF3F3BDDFA}"/>
    <cellStyle name="Normal 3" xfId="86" xr:uid="{DC07D710-B9D0-45F2-93B8-F9FB9AF49A1A}"/>
    <cellStyle name="Normal 4" xfId="87" xr:uid="{55F46C24-BE9B-4E39-BBD1-5BEBCE71F8EB}"/>
    <cellStyle name="Normal 5" xfId="88" xr:uid="{FC63A94A-6602-41DC-8CDA-EB842A457E01}"/>
    <cellStyle name="Normalno" xfId="0" builtinId="0"/>
    <cellStyle name="Normalno 2" xfId="89" xr:uid="{1D5FCDF9-EFB2-4717-B123-3BCD5B293053}"/>
    <cellStyle name="Normalno 3" xfId="90" xr:uid="{97B8D472-0D16-436E-A738-DAF9B062F4BC}"/>
    <cellStyle name="Normalno 4" xfId="91" xr:uid="{0221749C-CB39-4171-9AAD-CBB9A9955623}"/>
    <cellStyle name="Normalno 5" xfId="92" xr:uid="{069B046D-6064-44A4-9D86-EC23ABC9A011}"/>
    <cellStyle name="Note 2" xfId="93" xr:uid="{7CD7A847-B1FC-4EDF-8773-40B3320F456F}"/>
    <cellStyle name="Output 2" xfId="94" xr:uid="{CCD8F34F-E12A-4BF8-BABE-287019D5EA5D}"/>
    <cellStyle name="Povezana ćelija 2" xfId="95" xr:uid="{B3D60667-48AF-445E-AB77-6DA5EA3A30EF}"/>
    <cellStyle name="Provjera ćelije 2" xfId="96" xr:uid="{227021FF-DCE0-4DA5-B59D-31DEAA6C8D81}"/>
    <cellStyle name="SAPBEXaggData" xfId="97" xr:uid="{81B6ABCD-ACAF-4C29-946B-0383A1FDED8C}"/>
    <cellStyle name="SAPBEXaggData 2" xfId="98" xr:uid="{087DEE5A-A7F3-4DA1-8768-4EAFA64F217F}"/>
    <cellStyle name="SAPBEXaggDataEmph" xfId="99" xr:uid="{1200D19B-D1C3-47EF-BAE9-526AF892E080}"/>
    <cellStyle name="SAPBEXaggItem" xfId="100" xr:uid="{71CC8675-C356-4B70-A4F7-00CD77FF799E}"/>
    <cellStyle name="SAPBEXaggItem 2" xfId="101" xr:uid="{8E27405D-115C-4F69-AE48-A45F89FE55DD}"/>
    <cellStyle name="SAPBEXaggItem 3" xfId="102" xr:uid="{EEC8D456-7D58-45DA-B3DA-16BEAA21EABB}"/>
    <cellStyle name="SAPBEXaggItemX" xfId="103" xr:uid="{71085B7E-1910-4828-A0F8-F23E5320DD92}"/>
    <cellStyle name="SAPBEXchaText" xfId="104" xr:uid="{215DE80D-A30E-4F1A-96D0-DD2DB1ACDE5B}"/>
    <cellStyle name="SAPBEXchaText 2" xfId="105" xr:uid="{9AB7419D-2F2F-4811-89F4-5CA043A1A0E0}"/>
    <cellStyle name="SAPBEXchaText 3" xfId="106" xr:uid="{A01B10C9-30AE-4BD5-BAF8-2CA57631A284}"/>
    <cellStyle name="SAPBEXexcBad7" xfId="107" xr:uid="{81D0E4FA-9EEE-43E8-835B-0C7DDE838783}"/>
    <cellStyle name="SAPBEXexcBad8" xfId="108" xr:uid="{2C3600B2-A7B4-4A4E-BA1C-88529C74BD44}"/>
    <cellStyle name="SAPBEXexcBad9" xfId="109" xr:uid="{BA260C7A-A1E8-425D-9466-4E8E4299C0E8}"/>
    <cellStyle name="SAPBEXexcCritical4" xfId="110" xr:uid="{E8DB373D-0A90-4BE5-B82A-DC939791C10E}"/>
    <cellStyle name="SAPBEXexcCritical5" xfId="111" xr:uid="{1E3B2B80-8C21-489B-897B-5ECFF7D5A8A1}"/>
    <cellStyle name="SAPBEXexcCritical6" xfId="112" xr:uid="{510FB61F-1EBA-49C8-BAF3-F0EB7089C3F0}"/>
    <cellStyle name="SAPBEXexcGood1" xfId="113" xr:uid="{BFE4AAB5-8894-4398-95ED-716466C710D0}"/>
    <cellStyle name="SAPBEXexcGood2" xfId="114" xr:uid="{722A20DA-B1C1-4B60-8B28-B1D63AEAB57A}"/>
    <cellStyle name="SAPBEXexcGood3" xfId="115" xr:uid="{CF0AEB5A-0C16-4991-B33B-24F08911794A}"/>
    <cellStyle name="SAPBEXfilterDrill" xfId="116" xr:uid="{CE7CC4B8-5936-4126-8E74-FDE9E9F2D958}"/>
    <cellStyle name="SAPBEXfilterDrill 2" xfId="117" xr:uid="{FA69CC88-FD8E-49AE-8844-D95011EF53F4}"/>
    <cellStyle name="SAPBEXfilterItem" xfId="118" xr:uid="{6FF9D16A-C0C7-437F-A410-BE748BE10E66}"/>
    <cellStyle name="SAPBEXfilterItem 2" xfId="119" xr:uid="{E1BF6186-2023-4CA3-AF3D-D294C5339E62}"/>
    <cellStyle name="SAPBEXfilterText" xfId="120" xr:uid="{EB1FF881-B992-4C1E-A17C-364E44D9158B}"/>
    <cellStyle name="SAPBEXfilterText 2" xfId="121" xr:uid="{79D381B0-AC31-44AF-935C-A119891F6500}"/>
    <cellStyle name="SAPBEXformats" xfId="122" xr:uid="{E78C4DF7-BF57-4201-8990-062B1E043797}"/>
    <cellStyle name="SAPBEXformats 2" xfId="123" xr:uid="{24DF9A25-3C50-4EA2-8458-684A104B3813}"/>
    <cellStyle name="SAPBEXheaderItem" xfId="124" xr:uid="{B26F3224-8792-49A5-89E1-711D28CE3225}"/>
    <cellStyle name="SAPBEXheaderItem 2" xfId="125" xr:uid="{470949CD-B760-4FCE-9D46-3A58E27506A8}"/>
    <cellStyle name="SAPBEXheaderText" xfId="126" xr:uid="{AF6EF7F0-10A1-44F9-88BC-7BFBFC61BD7F}"/>
    <cellStyle name="SAPBEXheaderText 2" xfId="127" xr:uid="{C4581332-EE15-4248-A83A-5A4DFE8198E6}"/>
    <cellStyle name="SAPBEXHLevel0" xfId="128" xr:uid="{0DF5663E-73C2-4A47-A0D7-EF93949C2381}"/>
    <cellStyle name="SAPBEXHLevel0 2" xfId="129" xr:uid="{BAB20042-A9F9-49D7-A4C4-C94E60D1D0C5}"/>
    <cellStyle name="SAPBEXHLevel0 3" xfId="130" xr:uid="{92316A75-700A-4154-B4F0-CC1E44F25FDE}"/>
    <cellStyle name="SAPBEXHLevel0X" xfId="131" xr:uid="{702C9B2B-48E3-40B5-B14B-103E29018D6E}"/>
    <cellStyle name="SAPBEXHLevel0X 2" xfId="132" xr:uid="{8AEB168B-02EB-4191-9D11-AA829890FAA0}"/>
    <cellStyle name="SAPBEXHLevel1" xfId="133" xr:uid="{65839CFE-18C7-42FC-BA2E-B374F060A1F3}"/>
    <cellStyle name="SAPBEXHLevel1 2" xfId="134" xr:uid="{DE5BC5E0-3137-4931-8FCB-DE00BF9877DF}"/>
    <cellStyle name="SAPBEXHLevel1 3" xfId="135" xr:uid="{8E5137A4-7EB1-42EA-B5EC-D873062B9F62}"/>
    <cellStyle name="SAPBEXHLevel1X" xfId="136" xr:uid="{6B158895-3BFF-4F91-9270-424D3D64A5F3}"/>
    <cellStyle name="SAPBEXHLevel2" xfId="137" xr:uid="{069467BC-2413-433E-8717-B4849E24941C}"/>
    <cellStyle name="SAPBEXHLevel2 2" xfId="138" xr:uid="{92BD31A4-8A1A-4598-9AC6-5054F3979CDD}"/>
    <cellStyle name="SAPBEXHLevel2 3" xfId="139" xr:uid="{DF6112FC-FF55-4A3D-A5D9-757BF0FCED24}"/>
    <cellStyle name="SAPBEXHLevel2X" xfId="140" xr:uid="{4EFD89C4-C624-4F45-813C-562B4BF97234}"/>
    <cellStyle name="SAPBEXHLevel3" xfId="141" xr:uid="{41CC64C7-6604-4C77-87C7-4361AC5E1679}"/>
    <cellStyle name="SAPBEXHLevel3 2" xfId="142" xr:uid="{B48925C1-3564-4214-8B7B-3F5B99A14082}"/>
    <cellStyle name="SAPBEXHLevel3 3" xfId="143" xr:uid="{DAAF2BA3-3B68-4088-BBD2-5C1836AA384B}"/>
    <cellStyle name="SAPBEXHLevel3X" xfId="144" xr:uid="{0FFB5F66-5F04-49C6-A44C-157B7225C2C1}"/>
    <cellStyle name="SAPBEXinputData" xfId="145" xr:uid="{1AC63833-A890-4147-810F-D6DB2438BAB4}"/>
    <cellStyle name="SAPBEXItemHeader" xfId="146" xr:uid="{0392B0A1-85B9-4C65-9E75-E5B1CA93BBA1}"/>
    <cellStyle name="SAPBEXresData" xfId="147" xr:uid="{9BAEE3D6-EBD5-4A08-A282-2B9303B98852}"/>
    <cellStyle name="SAPBEXresDataEmph" xfId="148" xr:uid="{7337C116-5B67-4FC4-935F-5576D9C539C5}"/>
    <cellStyle name="SAPBEXresDataEmph 2" xfId="149" xr:uid="{F5FACE50-5F30-481A-902E-E562FAF81D6F}"/>
    <cellStyle name="SAPBEXresItem" xfId="150" xr:uid="{9C56069F-B615-4554-93BA-630371E383F4}"/>
    <cellStyle name="SAPBEXresItemX" xfId="151" xr:uid="{A0453A3C-D075-4EC1-AF58-A466B67B6908}"/>
    <cellStyle name="SAPBEXstdData" xfId="152" xr:uid="{8EB88050-DEE9-40E2-8366-C8608A005FD6}"/>
    <cellStyle name="SAPBEXstdData 2" xfId="153" xr:uid="{6F145FF7-1AC3-432E-9FB5-110C8D8A12F3}"/>
    <cellStyle name="SAPBEXstdDataEmph" xfId="154" xr:uid="{F04D3998-1C9E-42F1-AD90-DE45823EE489}"/>
    <cellStyle name="SAPBEXstdItem" xfId="155" xr:uid="{42D437D4-D56C-4770-8F5C-CDB50027E1DB}"/>
    <cellStyle name="SAPBEXstdItem 2" xfId="156" xr:uid="{01493C31-AA89-4EC4-852D-AE531C4899EB}"/>
    <cellStyle name="SAPBEXstdItem 3" xfId="157" xr:uid="{39399B11-FB28-46BC-9675-D4635ADDA970}"/>
    <cellStyle name="SAPBEXstdItemX" xfId="158" xr:uid="{F31DBF39-D4C8-4CCC-9469-0405AD31C5D9}"/>
    <cellStyle name="SAPBEXtitle" xfId="159" xr:uid="{9F4116E0-9D0F-4B57-B0F7-E563F3925153}"/>
    <cellStyle name="SAPBEXtitle 2" xfId="160" xr:uid="{92C614E2-792E-4619-B9EA-536836472304}"/>
    <cellStyle name="SAPBEXunassignedItem" xfId="161" xr:uid="{B8478463-029C-473E-8A58-41507845EAB2}"/>
    <cellStyle name="SAPBEXunassignedItem 2" xfId="162" xr:uid="{3C3E129A-1025-4CD3-9536-3D1183FBC2B5}"/>
    <cellStyle name="SAPBEXundefined" xfId="163" xr:uid="{56AF194B-7C98-45F4-82F8-06698E681844}"/>
    <cellStyle name="Sheet Title" xfId="164" xr:uid="{A5959278-42AE-448B-AD26-0E67440D12D6}"/>
    <cellStyle name="Tekst upozorenja 2" xfId="165" xr:uid="{3D0DE497-B7A7-4AEF-9769-4B774EFA79E5}"/>
    <cellStyle name="Total 2" xfId="166" xr:uid="{DF373A91-6415-470A-A1B7-E0B54BF02F70}"/>
    <cellStyle name="Ukupni zbroj 2" xfId="167" xr:uid="{C9BAE2E9-9D2F-46F9-A3BA-997EC1BA96DB}"/>
    <cellStyle name="Unos 2" xfId="168" xr:uid="{BB15CFA8-FEAB-45A2-93D5-784B286389F8}"/>
    <cellStyle name="Warning Text 2" xfId="169" xr:uid="{8DCF99BF-E3B3-4213-B2B9-F1DE0FB88A7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2" Type="http://schemas.openxmlformats.org/officeDocument/2006/relationships/image" Target="../media/image6.gif"/><Relationship Id="rId1" Type="http://schemas.openxmlformats.org/officeDocument/2006/relationships/image" Target="../media/image3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104775</xdr:rowOff>
    </xdr:from>
    <xdr:to>
      <xdr:col>10</xdr:col>
      <xdr:colOff>0</xdr:colOff>
      <xdr:row>20</xdr:row>
      <xdr:rowOff>87630</xdr:rowOff>
    </xdr:to>
    <xdr:pic macro="DesignIconClicked">
      <xdr:nvPicPr>
        <xdr:cNvPr id="334855" name="BEx5CA4FVL7DQ17MNUR2TECUR531" descr="analysis_prev" hidden="1">
          <a:extLst>
            <a:ext uri="{FF2B5EF4-FFF2-40B4-BE49-F238E27FC236}">
              <a16:creationId xmlns:a16="http://schemas.microsoft.com/office/drawing/2014/main" id="{15DC01D9-118A-2949-C9C8-7C1DFFD22C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12753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1628775</xdr:colOff>
      <xdr:row>0</xdr:row>
      <xdr:rowOff>133350</xdr:rowOff>
    </xdr:to>
    <xdr:pic macro="[2]!DesignIconClicked">
      <xdr:nvPicPr>
        <xdr:cNvPr id="333899" name="BExXPVZBBFZB568F3K3WIUDXZVS7" hidden="1">
          <a:extLst>
            <a:ext uri="{FF2B5EF4-FFF2-40B4-BE49-F238E27FC236}">
              <a16:creationId xmlns:a16="http://schemas.microsoft.com/office/drawing/2014/main" id="{C56C1D21-7649-3E7B-7879-D23779E954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8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47625</xdr:rowOff>
    </xdr:from>
    <xdr:to>
      <xdr:col>9</xdr:col>
      <xdr:colOff>438150</xdr:colOff>
      <xdr:row>78</xdr:row>
      <xdr:rowOff>0</xdr:rowOff>
    </xdr:to>
    <xdr:pic macro="DesignIconClicked">
      <xdr:nvPicPr>
        <xdr:cNvPr id="336903" name="BEx5CA4FVL7DQ17MNUR2TECUR531" descr="analysis_prev" hidden="1">
          <a:extLst>
            <a:ext uri="{FF2B5EF4-FFF2-40B4-BE49-F238E27FC236}">
              <a16:creationId xmlns:a16="http://schemas.microsoft.com/office/drawing/2014/main" id="{FCF225BC-F1E0-1126-0ACB-0C08400C1C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1706225" cy="1177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27</xdr:row>
      <xdr:rowOff>152400</xdr:rowOff>
    </xdr:to>
    <xdr:pic macro="DesignIconClicked">
      <xdr:nvPicPr>
        <xdr:cNvPr id="337927" name="BExJ0QUJ0I6USL8I24FM9228VCBI" hidden="1">
          <a:extLst>
            <a:ext uri="{FF2B5EF4-FFF2-40B4-BE49-F238E27FC236}">
              <a16:creationId xmlns:a16="http://schemas.microsoft.com/office/drawing/2014/main" id="{05DCB190-34A4-C717-BF30-AB282C769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"/>
          <a:ext cx="10696575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5</xdr:col>
      <xdr:colOff>0</xdr:colOff>
      <xdr:row>27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AD759849-6C1C-4E77-9879-48A6BF08C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0696575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6</xdr:col>
      <xdr:colOff>619125</xdr:colOff>
      <xdr:row>24</xdr:row>
      <xdr:rowOff>152400</xdr:rowOff>
    </xdr:to>
    <xdr:pic macro="DesignIconClicked">
      <xdr:nvPicPr>
        <xdr:cNvPr id="3" name="BExJ0QUJ0I6USL8I24FM9228VCBI" hidden="1">
          <a:extLst>
            <a:ext uri="{FF2B5EF4-FFF2-40B4-BE49-F238E27FC236}">
              <a16:creationId xmlns:a16="http://schemas.microsoft.com/office/drawing/2014/main" id="{5959837D-984F-444F-982F-484977C47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104775</xdr:rowOff>
    </xdr:from>
    <xdr:to>
      <xdr:col>7</xdr:col>
      <xdr:colOff>1219200</xdr:colOff>
      <xdr:row>21</xdr:row>
      <xdr:rowOff>95250</xdr:rowOff>
    </xdr:to>
    <xdr:pic macro="DesignIconClicked">
      <xdr:nvPicPr>
        <xdr:cNvPr id="338950" name="BEx5CA4FVL7DQ17MNUR2TECUR531" descr="analysis_prev" hidden="1">
          <a:extLst>
            <a:ext uri="{FF2B5EF4-FFF2-40B4-BE49-F238E27FC236}">
              <a16:creationId xmlns:a16="http://schemas.microsoft.com/office/drawing/2014/main" id="{22E7C217-9A02-663D-2812-6D6D63F066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1515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15</xdr:row>
      <xdr:rowOff>104775</xdr:rowOff>
    </xdr:from>
    <xdr:to>
      <xdr:col>5</xdr:col>
      <xdr:colOff>1104900</xdr:colOff>
      <xdr:row>20</xdr:row>
      <xdr:rowOff>95250</xdr:rowOff>
    </xdr:to>
    <xdr:pic macro="DesignIconClicked">
      <xdr:nvPicPr>
        <xdr:cNvPr id="340997" name="BEx5CA4FVL7DQ17MNUR2TECUR531" descr="analysis_prev" hidden="1">
          <a:extLst>
            <a:ext uri="{FF2B5EF4-FFF2-40B4-BE49-F238E27FC236}">
              <a16:creationId xmlns:a16="http://schemas.microsoft.com/office/drawing/2014/main" id="{6F3AD6F6-D245-629F-C5A1-35B3594794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26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15</xdr:row>
      <xdr:rowOff>47625</xdr:rowOff>
    </xdr:from>
    <xdr:to>
      <xdr:col>5</xdr:col>
      <xdr:colOff>731520</xdr:colOff>
      <xdr:row>112</xdr:row>
      <xdr:rowOff>144780</xdr:rowOff>
    </xdr:to>
    <xdr:pic macro="DesignIconClicked">
      <xdr:nvPicPr>
        <xdr:cNvPr id="339974" name="BEx5CA4FVL7DQ17MNUR2TECUR531" descr="analysis_prev" hidden="1">
          <a:extLst>
            <a:ext uri="{FF2B5EF4-FFF2-40B4-BE49-F238E27FC236}">
              <a16:creationId xmlns:a16="http://schemas.microsoft.com/office/drawing/2014/main" id="{CCBF8F5E-38CD-1449-F788-6363C277ACA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458325" cy="2006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161925</xdr:rowOff>
    </xdr:from>
    <xdr:to>
      <xdr:col>8</xdr:col>
      <xdr:colOff>1057275</xdr:colOff>
      <xdr:row>4</xdr:row>
      <xdr:rowOff>133350</xdr:rowOff>
    </xdr:to>
    <xdr:pic macro="[2]!DesignIconClicked">
      <xdr:nvPicPr>
        <xdr:cNvPr id="301968" name="BExVTD2LQW6EB0J2VW5DOCCET5U4" hidden="1">
          <a:extLst>
            <a:ext uri="{FF2B5EF4-FFF2-40B4-BE49-F238E27FC236}">
              <a16:creationId xmlns:a16="http://schemas.microsoft.com/office/drawing/2014/main" id="{339B8417-8E1F-ECBE-B713-D80B9B01F9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112299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142875</xdr:colOff>
      <xdr:row>3</xdr:row>
      <xdr:rowOff>123825</xdr:rowOff>
    </xdr:to>
    <xdr:pic macro="[2]!DesignIconClicked">
      <xdr:nvPicPr>
        <xdr:cNvPr id="301969" name="BExGU4ZVFXYS99T99C93HB7BOT5I">
          <a:extLst>
            <a:ext uri="{FF2B5EF4-FFF2-40B4-BE49-F238E27FC236}">
              <a16:creationId xmlns:a16="http://schemas.microsoft.com/office/drawing/2014/main" id="{0624F007-26B3-2001-F586-C5ABB3922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33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4</xdr:row>
      <xdr:rowOff>0</xdr:rowOff>
    </xdr:from>
    <xdr:to>
      <xdr:col>1</xdr:col>
      <xdr:colOff>228600</xdr:colOff>
      <xdr:row>4</xdr:row>
      <xdr:rowOff>123825</xdr:rowOff>
    </xdr:to>
    <xdr:pic macro="[2]!DesignIconClicked">
      <xdr:nvPicPr>
        <xdr:cNvPr id="301970" name="BEx3HY148I12V9L8DWZ3761KOSXS">
          <a:extLst>
            <a:ext uri="{FF2B5EF4-FFF2-40B4-BE49-F238E27FC236}">
              <a16:creationId xmlns:a16="http://schemas.microsoft.com/office/drawing/2014/main" id="{5BDF3C39-829F-F753-FC1E-437258598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6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676275</xdr:colOff>
      <xdr:row>6</xdr:row>
      <xdr:rowOff>133350</xdr:rowOff>
    </xdr:to>
    <xdr:pic macro="[2]!DesignIconClicked">
      <xdr:nvPicPr>
        <xdr:cNvPr id="333263" name="BExQHW0TSA3K2AO4CIV2EO1T5SIE" hidden="1">
          <a:extLst>
            <a:ext uri="{FF2B5EF4-FFF2-40B4-BE49-F238E27FC236}">
              <a16:creationId xmlns:a16="http://schemas.microsoft.com/office/drawing/2014/main" id="{81412AC1-910C-F4AF-F07D-3C2843BDE3D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47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9525</xdr:rowOff>
    </xdr:from>
    <xdr:to>
      <xdr:col>0</xdr:col>
      <xdr:colOff>76200</xdr:colOff>
      <xdr:row>1</xdr:row>
      <xdr:rowOff>57150</xdr:rowOff>
    </xdr:to>
    <xdr:pic macro="[2]!DesignIconClicked">
      <xdr:nvPicPr>
        <xdr:cNvPr id="333264" name="BExIWTOQCXXOHI1V5Z9H3BJWR2F1">
          <a:extLst>
            <a:ext uri="{FF2B5EF4-FFF2-40B4-BE49-F238E27FC236}">
              <a16:creationId xmlns:a16="http://schemas.microsoft.com/office/drawing/2014/main" id="{E8A1D94E-A4DF-7C65-A4DD-EE0B84897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239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28575</xdr:colOff>
      <xdr:row>1</xdr:row>
      <xdr:rowOff>85725</xdr:rowOff>
    </xdr:from>
    <xdr:to>
      <xdr:col>0</xdr:col>
      <xdr:colOff>76200</xdr:colOff>
      <xdr:row>1</xdr:row>
      <xdr:rowOff>133350</xdr:rowOff>
    </xdr:to>
    <xdr:pic macro="[2]!DesignIconClicked">
      <xdr:nvPicPr>
        <xdr:cNvPr id="333265" name="BExU2RUCQ8GNBHSOBWINQXVQH6A0">
          <a:extLst>
            <a:ext uri="{FF2B5EF4-FFF2-40B4-BE49-F238E27FC236}">
              <a16:creationId xmlns:a16="http://schemas.microsoft.com/office/drawing/2014/main" id="{171F224E-667D-F5EF-3F2F-52A9D6E97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01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</xdr:row>
      <xdr:rowOff>9525</xdr:rowOff>
    </xdr:from>
    <xdr:to>
      <xdr:col>1</xdr:col>
      <xdr:colOff>85725</xdr:colOff>
      <xdr:row>1</xdr:row>
      <xdr:rowOff>57150</xdr:rowOff>
    </xdr:to>
    <xdr:pic macro="[2]!DesignIconClicked">
      <xdr:nvPicPr>
        <xdr:cNvPr id="333266" name="BExCXPCHE8A9IWFVH7728QWI4ZTV">
          <a:extLst>
            <a:ext uri="{FF2B5EF4-FFF2-40B4-BE49-F238E27FC236}">
              <a16:creationId xmlns:a16="http://schemas.microsoft.com/office/drawing/2014/main" id="{AC3C3921-12A7-8FB4-446B-EB00A4C63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7239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28575</xdr:colOff>
      <xdr:row>1</xdr:row>
      <xdr:rowOff>85725</xdr:rowOff>
    </xdr:from>
    <xdr:to>
      <xdr:col>1</xdr:col>
      <xdr:colOff>85725</xdr:colOff>
      <xdr:row>1</xdr:row>
      <xdr:rowOff>133350</xdr:rowOff>
    </xdr:to>
    <xdr:pic macro="[2]!DesignIconClicked">
      <xdr:nvPicPr>
        <xdr:cNvPr id="333267" name="BExETLXEKWKI12GN1E535TFM6BAT">
          <a:extLst>
            <a:ext uri="{FF2B5EF4-FFF2-40B4-BE49-F238E27FC236}">
              <a16:creationId xmlns:a16="http://schemas.microsoft.com/office/drawing/2014/main" id="{A7BD4681-2CFD-EEF8-F9CE-FCFFD481E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8001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0</xdr:row>
      <xdr:rowOff>9525</xdr:rowOff>
    </xdr:from>
    <xdr:to>
      <xdr:col>2</xdr:col>
      <xdr:colOff>85725</xdr:colOff>
      <xdr:row>0</xdr:row>
      <xdr:rowOff>66675</xdr:rowOff>
    </xdr:to>
    <xdr:pic macro="[2]!DesignIconClicked">
      <xdr:nvPicPr>
        <xdr:cNvPr id="333268" name="BEx7H6J6LD7M8MZVDHC6DDKLW718">
          <a:extLst>
            <a:ext uri="{FF2B5EF4-FFF2-40B4-BE49-F238E27FC236}">
              <a16:creationId xmlns:a16="http://schemas.microsoft.com/office/drawing/2014/main" id="{0C8FEA94-61BD-81F6-F667-0ABC6206D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5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0</xdr:row>
      <xdr:rowOff>85725</xdr:rowOff>
    </xdr:from>
    <xdr:to>
      <xdr:col>2</xdr:col>
      <xdr:colOff>85725</xdr:colOff>
      <xdr:row>0</xdr:row>
      <xdr:rowOff>142875</xdr:rowOff>
    </xdr:to>
    <xdr:pic macro="[2]!DesignIconClicked">
      <xdr:nvPicPr>
        <xdr:cNvPr id="333269" name="BExU3AFBQ91ZLP2ZFIQE59D8AZWS">
          <a:extLst>
            <a:ext uri="{FF2B5EF4-FFF2-40B4-BE49-F238E27FC236}">
              <a16:creationId xmlns:a16="http://schemas.microsoft.com/office/drawing/2014/main" id="{94FC22EE-4FCC-1740-6056-3341E358A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857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0</xdr:row>
      <xdr:rowOff>9525</xdr:rowOff>
    </xdr:from>
    <xdr:to>
      <xdr:col>3</xdr:col>
      <xdr:colOff>66675</xdr:colOff>
      <xdr:row>0</xdr:row>
      <xdr:rowOff>66675</xdr:rowOff>
    </xdr:to>
    <xdr:pic macro="[2]!DesignIconClicked">
      <xdr:nvPicPr>
        <xdr:cNvPr id="333270" name="BEx3OGJLBFSTKN97QNSHP6OMFOM4">
          <a:extLst>
            <a:ext uri="{FF2B5EF4-FFF2-40B4-BE49-F238E27FC236}">
              <a16:creationId xmlns:a16="http://schemas.microsoft.com/office/drawing/2014/main" id="{75DE97E1-ABEC-1569-CC96-B89C4EF5C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5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0</xdr:row>
      <xdr:rowOff>85725</xdr:rowOff>
    </xdr:from>
    <xdr:to>
      <xdr:col>3</xdr:col>
      <xdr:colOff>66675</xdr:colOff>
      <xdr:row>0</xdr:row>
      <xdr:rowOff>142875</xdr:rowOff>
    </xdr:to>
    <xdr:pic macro="[2]!DesignIconClicked">
      <xdr:nvPicPr>
        <xdr:cNvPr id="333271" name="BExF21OBLIPV0K0SL5T2IZOGQIHX">
          <a:extLst>
            <a:ext uri="{FF2B5EF4-FFF2-40B4-BE49-F238E27FC236}">
              <a16:creationId xmlns:a16="http://schemas.microsoft.com/office/drawing/2014/main" id="{664E8C04-9ADF-870F-B5E2-8330F6994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7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0</xdr:row>
      <xdr:rowOff>9525</xdr:rowOff>
    </xdr:from>
    <xdr:to>
      <xdr:col>4</xdr:col>
      <xdr:colOff>76200</xdr:colOff>
      <xdr:row>0</xdr:row>
      <xdr:rowOff>66675</xdr:rowOff>
    </xdr:to>
    <xdr:pic macro="[2]!DesignIconClicked">
      <xdr:nvPicPr>
        <xdr:cNvPr id="333272" name="BExXSUTQUQ47SWC452DJMU9ZKUTT">
          <a:extLst>
            <a:ext uri="{FF2B5EF4-FFF2-40B4-BE49-F238E27FC236}">
              <a16:creationId xmlns:a16="http://schemas.microsoft.com/office/drawing/2014/main" id="{3C19742B-7920-7C64-30BC-922BB5653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95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0</xdr:row>
      <xdr:rowOff>85725</xdr:rowOff>
    </xdr:from>
    <xdr:to>
      <xdr:col>4</xdr:col>
      <xdr:colOff>76200</xdr:colOff>
      <xdr:row>0</xdr:row>
      <xdr:rowOff>142875</xdr:rowOff>
    </xdr:to>
    <xdr:pic macro="[2]!DesignIconClicked">
      <xdr:nvPicPr>
        <xdr:cNvPr id="333273" name="BExKF1KG6EDVUONS7XK1B5B11RVP">
          <a:extLst>
            <a:ext uri="{FF2B5EF4-FFF2-40B4-BE49-F238E27FC236}">
              <a16:creationId xmlns:a16="http://schemas.microsoft.com/office/drawing/2014/main" id="{33F248C0-B80E-3B7D-CFF8-E2800B855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857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0</xdr:row>
      <xdr:rowOff>9525</xdr:rowOff>
    </xdr:from>
    <xdr:to>
      <xdr:col>5</xdr:col>
      <xdr:colOff>85725</xdr:colOff>
      <xdr:row>0</xdr:row>
      <xdr:rowOff>66675</xdr:rowOff>
    </xdr:to>
    <xdr:pic macro="[2]!DesignIconClicked">
      <xdr:nvPicPr>
        <xdr:cNvPr id="333274" name="BExY5WWKR3MEBKDXZ3U93S3ERRYJ">
          <a:extLst>
            <a:ext uri="{FF2B5EF4-FFF2-40B4-BE49-F238E27FC236}">
              <a16:creationId xmlns:a16="http://schemas.microsoft.com/office/drawing/2014/main" id="{E9118A8E-E3CE-A67A-9652-45C34688C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95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0</xdr:row>
      <xdr:rowOff>85725</xdr:rowOff>
    </xdr:from>
    <xdr:to>
      <xdr:col>5</xdr:col>
      <xdr:colOff>85725</xdr:colOff>
      <xdr:row>0</xdr:row>
      <xdr:rowOff>142875</xdr:rowOff>
    </xdr:to>
    <xdr:pic macro="[2]!DesignIconClicked">
      <xdr:nvPicPr>
        <xdr:cNvPr id="333275" name="BExCVWRDWEFW7T8ZTZXJ8L3IU4KH">
          <a:extLst>
            <a:ext uri="{FF2B5EF4-FFF2-40B4-BE49-F238E27FC236}">
              <a16:creationId xmlns:a16="http://schemas.microsoft.com/office/drawing/2014/main" id="{B64A70E0-F18B-78A9-315E-DF2D802A6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857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9525</xdr:rowOff>
    </xdr:from>
    <xdr:to>
      <xdr:col>6</xdr:col>
      <xdr:colOff>66675</xdr:colOff>
      <xdr:row>0</xdr:row>
      <xdr:rowOff>66675</xdr:rowOff>
    </xdr:to>
    <xdr:pic macro="[2]!DesignIconClicked">
      <xdr:nvPicPr>
        <xdr:cNvPr id="333276" name="BExONHU631FULXQ8V5SLJDB9OWN3">
          <a:extLst>
            <a:ext uri="{FF2B5EF4-FFF2-40B4-BE49-F238E27FC236}">
              <a16:creationId xmlns:a16="http://schemas.microsoft.com/office/drawing/2014/main" id="{6F81E01A-8B9F-DA07-62FE-E4566B6E8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95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19050</xdr:colOff>
      <xdr:row>0</xdr:row>
      <xdr:rowOff>85725</xdr:rowOff>
    </xdr:from>
    <xdr:to>
      <xdr:col>6</xdr:col>
      <xdr:colOff>66675</xdr:colOff>
      <xdr:row>0</xdr:row>
      <xdr:rowOff>142875</xdr:rowOff>
    </xdr:to>
    <xdr:pic macro="[2]!DesignIconClicked">
      <xdr:nvPicPr>
        <xdr:cNvPr id="333277" name="BExU2GGCUSJV129L8SETSDO0155M">
          <a:extLst>
            <a:ext uri="{FF2B5EF4-FFF2-40B4-BE49-F238E27FC236}">
              <a16:creationId xmlns:a16="http://schemas.microsoft.com/office/drawing/2014/main" id="{9C06085E-D9FF-86EA-0CBB-77CCD7CD1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57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0</xdr:row>
      <xdr:rowOff>9525</xdr:rowOff>
    </xdr:from>
    <xdr:to>
      <xdr:col>7</xdr:col>
      <xdr:colOff>85725</xdr:colOff>
      <xdr:row>0</xdr:row>
      <xdr:rowOff>66675</xdr:rowOff>
    </xdr:to>
    <xdr:pic macro="[2]!DesignIconClicked">
      <xdr:nvPicPr>
        <xdr:cNvPr id="333278" name="BExZNQUHKMJMGRL0QFXYM6VGH58U">
          <a:extLst>
            <a:ext uri="{FF2B5EF4-FFF2-40B4-BE49-F238E27FC236}">
              <a16:creationId xmlns:a16="http://schemas.microsoft.com/office/drawing/2014/main" id="{23A6927C-E539-478B-5C46-0C869D808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95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0</xdr:row>
      <xdr:rowOff>85725</xdr:rowOff>
    </xdr:from>
    <xdr:to>
      <xdr:col>7</xdr:col>
      <xdr:colOff>85725</xdr:colOff>
      <xdr:row>0</xdr:row>
      <xdr:rowOff>142875</xdr:rowOff>
    </xdr:to>
    <xdr:pic macro="[2]!DesignIconClicked">
      <xdr:nvPicPr>
        <xdr:cNvPr id="333279" name="BExMI4N7JOOXXX916WHPIX0OFXOR">
          <a:extLst>
            <a:ext uri="{FF2B5EF4-FFF2-40B4-BE49-F238E27FC236}">
              <a16:creationId xmlns:a16="http://schemas.microsoft.com/office/drawing/2014/main" id="{FF64BD9E-45DE-4436-8A49-B040AA0D7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857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</xdr:row>
      <xdr:rowOff>0</xdr:rowOff>
    </xdr:from>
    <xdr:to>
      <xdr:col>0</xdr:col>
      <xdr:colOff>228600</xdr:colOff>
      <xdr:row>2</xdr:row>
      <xdr:rowOff>123825</xdr:rowOff>
    </xdr:to>
    <xdr:pic macro="[2]!DesignIconClicked">
      <xdr:nvPicPr>
        <xdr:cNvPr id="333280" name="BExCZ7L9UA8AHOQQLPBTJ85WWWHC">
          <a:extLst>
            <a:ext uri="{FF2B5EF4-FFF2-40B4-BE49-F238E27FC236}">
              <a16:creationId xmlns:a16="http://schemas.microsoft.com/office/drawing/2014/main" id="{687DA898-A95B-7233-471C-BE7B08005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3</xdr:row>
      <xdr:rowOff>0</xdr:rowOff>
    </xdr:from>
    <xdr:to>
      <xdr:col>0</xdr:col>
      <xdr:colOff>314325</xdr:colOff>
      <xdr:row>3</xdr:row>
      <xdr:rowOff>123825</xdr:rowOff>
    </xdr:to>
    <xdr:pic macro="[2]!DesignIconClicked">
      <xdr:nvPicPr>
        <xdr:cNvPr id="333281" name="BEx3EJ5JK5ECYH0UDMOC6JCGRHEB">
          <a:extLst>
            <a:ext uri="{FF2B5EF4-FFF2-40B4-BE49-F238E27FC236}">
              <a16:creationId xmlns:a16="http://schemas.microsoft.com/office/drawing/2014/main" id="{46C6A0F5-B2D4-53D1-2E13-7EE461D52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00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4</xdr:row>
      <xdr:rowOff>0</xdr:rowOff>
    </xdr:from>
    <xdr:to>
      <xdr:col>0</xdr:col>
      <xdr:colOff>400050</xdr:colOff>
      <xdr:row>4</xdr:row>
      <xdr:rowOff>123825</xdr:rowOff>
    </xdr:to>
    <xdr:pic macro="[2]!DesignIconClicked">
      <xdr:nvPicPr>
        <xdr:cNvPr id="333282" name="BExAZG3EBBJ9HEVU98ABLUNXD6OX">
          <a:extLst>
            <a:ext uri="{FF2B5EF4-FFF2-40B4-BE49-F238E27FC236}">
              <a16:creationId xmlns:a16="http://schemas.microsoft.com/office/drawing/2014/main" id="{F03EECD1-D85C-76F0-190A-A1121989C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5</xdr:row>
      <xdr:rowOff>0</xdr:rowOff>
    </xdr:from>
    <xdr:to>
      <xdr:col>0</xdr:col>
      <xdr:colOff>485775</xdr:colOff>
      <xdr:row>5</xdr:row>
      <xdr:rowOff>123825</xdr:rowOff>
    </xdr:to>
    <xdr:pic macro="[2]!DesignIconClicked">
      <xdr:nvPicPr>
        <xdr:cNvPr id="333283" name="BEx7IPOBOI2OPZVZSW0U09OJO1GR">
          <a:extLst>
            <a:ext uri="{FF2B5EF4-FFF2-40B4-BE49-F238E27FC236}">
              <a16:creationId xmlns:a16="http://schemas.microsoft.com/office/drawing/2014/main" id="{78954F83-E710-8056-6DFA-39731B41A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85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6</xdr:row>
      <xdr:rowOff>0</xdr:rowOff>
    </xdr:from>
    <xdr:to>
      <xdr:col>0</xdr:col>
      <xdr:colOff>485775</xdr:colOff>
      <xdr:row>6</xdr:row>
      <xdr:rowOff>123825</xdr:rowOff>
    </xdr:to>
    <xdr:pic macro="[2]!DesignIconClicked">
      <xdr:nvPicPr>
        <xdr:cNvPr id="333284" name="BExEVIERK9CBIXOOU1SRMZ8126VN">
          <a:extLst>
            <a:ext uri="{FF2B5EF4-FFF2-40B4-BE49-F238E27FC236}">
              <a16:creationId xmlns:a16="http://schemas.microsoft.com/office/drawing/2014/main" id="{E04E6DE8-6499-9CE9-40F8-A7C2654EA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28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542925</xdr:colOff>
      <xdr:row>7</xdr:row>
      <xdr:rowOff>133350</xdr:rowOff>
    </xdr:to>
    <xdr:pic macro="[2]!DesignIconClicked">
      <xdr:nvPicPr>
        <xdr:cNvPr id="331865" name="BExB2TMJEDEOK7P8F6238X4H0YQS" hidden="1">
          <a:extLst>
            <a:ext uri="{FF2B5EF4-FFF2-40B4-BE49-F238E27FC236}">
              <a16:creationId xmlns:a16="http://schemas.microsoft.com/office/drawing/2014/main" id="{60D8FB12-F512-342B-3990-DC08832DC9C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52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2</xdr:row>
      <xdr:rowOff>0</xdr:rowOff>
    </xdr:from>
    <xdr:to>
      <xdr:col>0</xdr:col>
      <xdr:colOff>142875</xdr:colOff>
      <xdr:row>2</xdr:row>
      <xdr:rowOff>123825</xdr:rowOff>
    </xdr:to>
    <xdr:pic macro="[2]!DesignIconClicked">
      <xdr:nvPicPr>
        <xdr:cNvPr id="331866" name="BExIV8W6LOV77XSSCCWO6WBFNWSW">
          <a:extLst>
            <a:ext uri="{FF2B5EF4-FFF2-40B4-BE49-F238E27FC236}">
              <a16:creationId xmlns:a16="http://schemas.microsoft.com/office/drawing/2014/main" id="{F93C47C0-0EED-0063-85DB-BC8A02286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14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3</xdr:row>
      <xdr:rowOff>0</xdr:rowOff>
    </xdr:from>
    <xdr:to>
      <xdr:col>0</xdr:col>
      <xdr:colOff>228600</xdr:colOff>
      <xdr:row>3</xdr:row>
      <xdr:rowOff>123825</xdr:rowOff>
    </xdr:to>
    <xdr:pic macro="[2]!DesignIconClicked">
      <xdr:nvPicPr>
        <xdr:cNvPr id="331867" name="BExSGD7R3486Y0PMU7GEXC5XJQAV">
          <a:extLst>
            <a:ext uri="{FF2B5EF4-FFF2-40B4-BE49-F238E27FC236}">
              <a16:creationId xmlns:a16="http://schemas.microsoft.com/office/drawing/2014/main" id="{DDB010BE-734C-46D1-7632-427FDD7FE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4</xdr:row>
      <xdr:rowOff>0</xdr:rowOff>
    </xdr:from>
    <xdr:to>
      <xdr:col>0</xdr:col>
      <xdr:colOff>314325</xdr:colOff>
      <xdr:row>4</xdr:row>
      <xdr:rowOff>123825</xdr:rowOff>
    </xdr:to>
    <xdr:pic macro="[2]!DesignIconClicked">
      <xdr:nvPicPr>
        <xdr:cNvPr id="331868" name="BExOGESI6CKEYXHBYU1TT924D6XF">
          <a:extLst>
            <a:ext uri="{FF2B5EF4-FFF2-40B4-BE49-F238E27FC236}">
              <a16:creationId xmlns:a16="http://schemas.microsoft.com/office/drawing/2014/main" id="{B6F66C27-0B9B-8D28-ED7D-42D5F55DA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00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INISTARSTVO%20DEMOGRAFIJE%20I%20USELJENI&#352;TVA\2025%20-%20IZVR&#352;ENJE%20FINANCIJSKOG%20PLANA\2025-IZVR&#352;ENJE%2030062025\FP0001PR%20Sa&#382;etak.xls" TargetMode="External"/><Relationship Id="rId1" Type="http://schemas.openxmlformats.org/officeDocument/2006/relationships/externalLinkPath" Target="FP0001PR%20Sa&#382;eta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>
        <row r="5">
          <cell r="B5" t="str">
            <v>6</v>
          </cell>
          <cell r="C5" t="str">
            <v>Prihodi poslovanja</v>
          </cell>
          <cell r="D5">
            <v>293879.98</v>
          </cell>
          <cell r="E5">
            <v>769205</v>
          </cell>
          <cell r="F5">
            <v>769205</v>
          </cell>
          <cell r="G5">
            <v>245871.15</v>
          </cell>
          <cell r="H5">
            <v>83.663797037144207</v>
          </cell>
          <cell r="I5">
            <v>31.964320304730201</v>
          </cell>
        </row>
      </sheetData>
      <sheetData sheetId="3">
        <row r="1">
          <cell r="C1" t="str">
            <v xml:space="preserve">
Ostvarenje/Izvršenje 
01.2024. - 06.2024.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- 06.2025.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3</v>
          </cell>
          <cell r="B3" t="str">
            <v>Rashodi poslovanja</v>
          </cell>
          <cell r="C3">
            <v>247662961.47999999</v>
          </cell>
          <cell r="D3">
            <v>686407198</v>
          </cell>
          <cell r="E3">
            <v>686407198</v>
          </cell>
          <cell r="F3">
            <v>321239670.63</v>
          </cell>
        </row>
        <row r="4">
          <cell r="A4" t="str">
            <v>4</v>
          </cell>
          <cell r="B4" t="str">
            <v>Rashodi za nabavu nefinancijske imovine</v>
          </cell>
          <cell r="C4">
            <v>25768.41</v>
          </cell>
          <cell r="D4">
            <v>108000</v>
          </cell>
          <cell r="E4">
            <v>108000</v>
          </cell>
          <cell r="F4">
            <v>56910.06</v>
          </cell>
        </row>
      </sheetData>
      <sheetData sheetId="4">
        <row r="3">
          <cell r="B3">
            <v>246465427.80000001</v>
          </cell>
          <cell r="C3">
            <v>685984450</v>
          </cell>
          <cell r="D3">
            <v>685984450</v>
          </cell>
          <cell r="E3">
            <v>321296580.69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6831-A7C5-44DC-B446-A4ABB6556965}">
  <sheetPr codeName="Sheet1"/>
  <dimension ref="A1:D15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" t="s">
        <v>1</v>
      </c>
      <c r="D14" s="1"/>
    </row>
    <row r="15" spans="1:4">
      <c r="C15" s="3"/>
      <c r="D15" s="3"/>
    </row>
  </sheetData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58B3-A297-48A2-A402-6EFD9B8B7CE7}">
  <sheetPr codeName="Sheet4">
    <pageSetUpPr autoPageBreaks="0"/>
  </sheetPr>
  <dimension ref="A1:M315"/>
  <sheetViews>
    <sheetView zoomScaleNormal="100" workbookViewId="0">
      <selection activeCell="B2" sqref="B2"/>
    </sheetView>
  </sheetViews>
  <sheetFormatPr defaultColWidth="9.33203125" defaultRowHeight="11.25"/>
  <cols>
    <col min="1" max="1" width="2.83203125" style="2" customWidth="1"/>
    <col min="2" max="2" width="44.83203125" style="2" bestFit="1" customWidth="1"/>
    <col min="3" max="3" width="40.5" style="2" bestFit="1" customWidth="1"/>
    <col min="4" max="4" width="19.83203125" style="2" bestFit="1" customWidth="1"/>
    <col min="5" max="5" width="18.83203125" style="2" bestFit="1" customWidth="1"/>
    <col min="6" max="6" width="18.1640625" style="2" bestFit="1" customWidth="1"/>
    <col min="7" max="7" width="18.5" style="2" bestFit="1" customWidth="1"/>
    <col min="8" max="8" width="17.33203125" style="2" bestFit="1" customWidth="1"/>
    <col min="9" max="10" width="18.6640625" style="2" bestFit="1" customWidth="1"/>
    <col min="11" max="11" width="15" style="2" bestFit="1" customWidth="1"/>
    <col min="12" max="12" width="18.6640625" style="2" bestFit="1" customWidth="1"/>
    <col min="13" max="13" width="10.1640625" style="2" bestFit="1" customWidth="1"/>
    <col min="14" max="16384" width="9.33203125" style="2"/>
  </cols>
  <sheetData>
    <row r="1" spans="1:13" ht="12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33.75">
      <c r="B2" s="4" t="s">
        <v>5</v>
      </c>
      <c r="C2" s="4" t="s">
        <v>5</v>
      </c>
      <c r="D2" s="11" t="s">
        <v>44</v>
      </c>
      <c r="E2" s="11" t="s">
        <v>45</v>
      </c>
      <c r="F2" s="11" t="s">
        <v>46</v>
      </c>
      <c r="G2" s="11" t="s">
        <v>47</v>
      </c>
      <c r="H2" s="11" t="s">
        <v>39</v>
      </c>
      <c r="I2" s="11" t="s">
        <v>40</v>
      </c>
      <c r="J2"/>
      <c r="K2"/>
      <c r="L2"/>
      <c r="M2"/>
    </row>
    <row r="3" spans="1:13">
      <c r="B3" s="4" t="s">
        <v>48</v>
      </c>
      <c r="C3" s="4" t="s">
        <v>5</v>
      </c>
      <c r="D3" s="5" t="s">
        <v>6</v>
      </c>
      <c r="E3" s="5" t="s">
        <v>5</v>
      </c>
      <c r="F3" s="5" t="s">
        <v>6</v>
      </c>
      <c r="G3" s="5" t="s">
        <v>6</v>
      </c>
      <c r="H3" s="5" t="s">
        <v>5</v>
      </c>
      <c r="I3" s="5" t="s">
        <v>5</v>
      </c>
      <c r="J3"/>
      <c r="K3"/>
      <c r="L3"/>
      <c r="M3"/>
    </row>
    <row r="4" spans="1:13">
      <c r="A4"/>
      <c r="B4" s="8" t="s">
        <v>49</v>
      </c>
      <c r="C4" s="8" t="s">
        <v>5</v>
      </c>
      <c r="D4" s="22">
        <v>267054.77</v>
      </c>
      <c r="E4" s="22"/>
      <c r="F4" s="23">
        <v>3335551</v>
      </c>
      <c r="G4" s="22">
        <v>293879.98</v>
      </c>
      <c r="H4" s="22">
        <v>110.04483462325</v>
      </c>
      <c r="I4" s="22">
        <v>8.8105377492354293</v>
      </c>
      <c r="J4"/>
      <c r="K4"/>
      <c r="L4"/>
      <c r="M4"/>
    </row>
    <row r="5" spans="1:13">
      <c r="A5"/>
      <c r="B5" s="13" t="s">
        <v>50</v>
      </c>
      <c r="C5" s="15" t="s">
        <v>51</v>
      </c>
      <c r="D5" s="16">
        <v>267054.77</v>
      </c>
      <c r="E5" s="16"/>
      <c r="F5" s="7">
        <v>3335551</v>
      </c>
      <c r="G5" s="16">
        <v>293879.98</v>
      </c>
      <c r="H5" s="16">
        <v>110.04483462325</v>
      </c>
      <c r="I5" s="16">
        <v>8.8105377492354293</v>
      </c>
      <c r="J5"/>
      <c r="K5"/>
      <c r="L5"/>
      <c r="M5"/>
    </row>
    <row r="6" spans="1:13">
      <c r="A6"/>
      <c r="B6"/>
      <c r="C6"/>
      <c r="D6"/>
      <c r="E6"/>
      <c r="F6"/>
      <c r="G6"/>
      <c r="H6"/>
      <c r="I6"/>
      <c r="J6"/>
      <c r="K6"/>
      <c r="L6"/>
      <c r="M6"/>
    </row>
    <row r="7" spans="1:13">
      <c r="A7"/>
      <c r="B7"/>
      <c r="C7"/>
      <c r="D7"/>
      <c r="E7"/>
      <c r="F7"/>
      <c r="G7"/>
      <c r="H7"/>
      <c r="I7"/>
      <c r="J7"/>
      <c r="K7"/>
      <c r="L7"/>
      <c r="M7"/>
    </row>
    <row r="8" spans="1:13">
      <c r="A8"/>
      <c r="B8"/>
      <c r="C8"/>
      <c r="D8"/>
      <c r="E8"/>
      <c r="F8"/>
      <c r="G8"/>
      <c r="H8"/>
      <c r="I8"/>
      <c r="J8"/>
      <c r="K8"/>
      <c r="L8"/>
      <c r="M8"/>
    </row>
    <row r="9" spans="1:13">
      <c r="A9"/>
      <c r="B9"/>
      <c r="C9"/>
      <c r="D9"/>
      <c r="E9"/>
      <c r="F9"/>
      <c r="G9"/>
      <c r="H9"/>
      <c r="I9"/>
      <c r="J9"/>
      <c r="K9"/>
      <c r="L9"/>
      <c r="M9"/>
    </row>
    <row r="10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5DCB-B785-4CC2-A78C-287186DF11EA}">
  <sheetPr codeName="List2"/>
  <dimension ref="A1:H7"/>
  <sheetViews>
    <sheetView workbookViewId="0">
      <selection activeCell="C4" sqref="C4"/>
    </sheetView>
  </sheetViews>
  <sheetFormatPr defaultRowHeight="11.25"/>
  <cols>
    <col min="1" max="1" width="31" customWidth="1"/>
    <col min="3" max="3" width="16.6640625" bestFit="1" customWidth="1"/>
    <col min="4" max="5" width="16.33203125" bestFit="1" customWidth="1"/>
    <col min="6" max="6" width="16.6640625" bestFit="1" customWidth="1"/>
    <col min="7" max="7" width="10" bestFit="1" customWidth="1"/>
    <col min="8" max="8" width="12" bestFit="1" customWidth="1"/>
  </cols>
  <sheetData>
    <row r="1" spans="1:8" ht="56.25">
      <c r="A1" s="4" t="s">
        <v>5</v>
      </c>
      <c r="B1" s="4" t="s">
        <v>5</v>
      </c>
      <c r="C1" s="11" t="s">
        <v>52</v>
      </c>
      <c r="D1" s="11" t="s">
        <v>53</v>
      </c>
      <c r="E1" s="11" t="s">
        <v>54</v>
      </c>
      <c r="F1" s="11" t="s">
        <v>55</v>
      </c>
      <c r="G1" s="11" t="s">
        <v>41</v>
      </c>
      <c r="H1" s="11" t="s">
        <v>42</v>
      </c>
    </row>
    <row r="2" spans="1:8">
      <c r="A2" s="4" t="s">
        <v>31</v>
      </c>
      <c r="B2" s="4" t="s">
        <v>5</v>
      </c>
      <c r="C2" s="5" t="s">
        <v>6</v>
      </c>
      <c r="D2" s="5" t="s">
        <v>6</v>
      </c>
      <c r="E2" s="5" t="s">
        <v>6</v>
      </c>
      <c r="F2" s="5" t="s">
        <v>6</v>
      </c>
      <c r="G2" s="5" t="s">
        <v>5</v>
      </c>
      <c r="H2" s="5" t="s">
        <v>5</v>
      </c>
    </row>
    <row r="3" spans="1:8">
      <c r="A3" s="8" t="s">
        <v>32</v>
      </c>
      <c r="B3" s="9" t="s">
        <v>32</v>
      </c>
      <c r="C3" s="16">
        <v>164319771.53</v>
      </c>
      <c r="D3" s="7">
        <v>344040298</v>
      </c>
      <c r="E3" s="7">
        <v>344119698</v>
      </c>
      <c r="F3" s="16">
        <v>172389051.63999999</v>
      </c>
      <c r="G3" s="16">
        <v>104.910717702968</v>
      </c>
      <c r="H3" s="16">
        <v>50.095665154280098</v>
      </c>
    </row>
    <row r="4" spans="1:8">
      <c r="A4" s="13" t="s">
        <v>33</v>
      </c>
      <c r="B4" s="15" t="s">
        <v>5</v>
      </c>
      <c r="C4" s="16">
        <v>164319771.53</v>
      </c>
      <c r="D4" s="7">
        <v>344040298</v>
      </c>
      <c r="E4" s="7">
        <v>344119698</v>
      </c>
      <c r="F4" s="16">
        <v>172389051.63999999</v>
      </c>
      <c r="G4" s="16">
        <v>104.910717702968</v>
      </c>
      <c r="H4" s="16">
        <v>50.095665154280098</v>
      </c>
    </row>
    <row r="5" spans="1:8">
      <c r="A5" s="12" t="s">
        <v>34</v>
      </c>
      <c r="B5" s="17" t="s">
        <v>34</v>
      </c>
      <c r="C5" s="16">
        <v>164319771.53</v>
      </c>
      <c r="D5" s="7">
        <v>344040298</v>
      </c>
      <c r="E5" s="7">
        <v>344119698</v>
      </c>
      <c r="F5" s="16">
        <v>172389051.63999999</v>
      </c>
      <c r="G5" s="16">
        <v>104.910717702968</v>
      </c>
      <c r="H5" s="16">
        <v>50.095665154280098</v>
      </c>
    </row>
    <row r="6" spans="1:8">
      <c r="A6" s="10" t="s">
        <v>35</v>
      </c>
      <c r="B6" s="14" t="s">
        <v>36</v>
      </c>
      <c r="C6" s="16">
        <v>164317964.15000001</v>
      </c>
      <c r="D6" s="7">
        <v>344002519</v>
      </c>
      <c r="E6" s="7">
        <v>344081919</v>
      </c>
      <c r="F6" s="16">
        <v>172363283.22999999</v>
      </c>
      <c r="G6" s="16">
        <v>104.896189605085</v>
      </c>
      <c r="H6" s="16">
        <v>50.0936764509268</v>
      </c>
    </row>
    <row r="7" spans="1:8">
      <c r="A7" s="10" t="s">
        <v>37</v>
      </c>
      <c r="B7" s="14" t="s">
        <v>38</v>
      </c>
      <c r="C7" s="16">
        <v>1807.38</v>
      </c>
      <c r="D7" s="7">
        <v>37779</v>
      </c>
      <c r="E7" s="7">
        <v>37779</v>
      </c>
      <c r="F7" s="16">
        <v>25768.41</v>
      </c>
      <c r="G7" s="16">
        <v>1425.7328287355199</v>
      </c>
      <c r="H7" s="16">
        <v>68.208290320019103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8DE7-21F9-4E98-89F8-022CF72217B8}">
  <sheetPr codeName="List3"/>
  <dimension ref="A1:G8"/>
  <sheetViews>
    <sheetView workbookViewId="0">
      <selection activeCell="B2" sqref="B2"/>
    </sheetView>
  </sheetViews>
  <sheetFormatPr defaultRowHeight="11.25"/>
  <cols>
    <col min="1" max="1" width="40.5" customWidth="1"/>
    <col min="2" max="2" width="16.33203125" bestFit="1" customWidth="1"/>
    <col min="3" max="4" width="17.83203125" bestFit="1" customWidth="1"/>
    <col min="5" max="5" width="16.33203125" bestFit="1" customWidth="1"/>
    <col min="6" max="7" width="9.6640625" bestFit="1" customWidth="1"/>
  </cols>
  <sheetData>
    <row r="1" spans="1:7" ht="45">
      <c r="A1" s="4" t="s">
        <v>5</v>
      </c>
      <c r="B1" s="11" t="s">
        <v>44</v>
      </c>
      <c r="C1" s="11" t="s">
        <v>45</v>
      </c>
      <c r="D1" s="11" t="s">
        <v>46</v>
      </c>
      <c r="E1" s="11" t="s">
        <v>47</v>
      </c>
      <c r="F1" s="11" t="s">
        <v>39</v>
      </c>
      <c r="G1" s="11" t="s">
        <v>40</v>
      </c>
    </row>
    <row r="2" spans="1:7">
      <c r="A2" s="4" t="s">
        <v>5</v>
      </c>
      <c r="B2" s="5" t="s">
        <v>6</v>
      </c>
      <c r="C2" s="5" t="s">
        <v>6</v>
      </c>
      <c r="D2" s="5" t="s">
        <v>6</v>
      </c>
      <c r="E2" s="5" t="s">
        <v>6</v>
      </c>
      <c r="F2" s="5" t="s">
        <v>5</v>
      </c>
      <c r="G2" s="5" t="s">
        <v>5</v>
      </c>
    </row>
    <row r="3" spans="1:7">
      <c r="A3" s="8" t="s">
        <v>7</v>
      </c>
      <c r="B3" s="16">
        <v>157664740.55000001</v>
      </c>
      <c r="C3" s="7">
        <v>339504597</v>
      </c>
      <c r="D3" s="7">
        <v>339583997</v>
      </c>
      <c r="E3" s="16">
        <v>171165749.55000001</v>
      </c>
      <c r="F3" s="16">
        <v>1534.2808417015499</v>
      </c>
      <c r="G3" s="16">
        <v>118.610848813543</v>
      </c>
    </row>
    <row r="4" spans="1:7">
      <c r="A4" s="13" t="s">
        <v>26</v>
      </c>
      <c r="B4" s="16">
        <v>157664740.55000001</v>
      </c>
      <c r="C4" s="7">
        <v>339504597</v>
      </c>
      <c r="D4" s="7">
        <v>339583997</v>
      </c>
      <c r="E4" s="16">
        <v>171165749.55000001</v>
      </c>
      <c r="F4" s="16">
        <v>1534.2808417015499</v>
      </c>
      <c r="G4" s="16">
        <v>118.610848813543</v>
      </c>
    </row>
    <row r="5" spans="1:7">
      <c r="A5" s="12" t="s">
        <v>27</v>
      </c>
      <c r="B5" s="16">
        <v>157664740.55000001</v>
      </c>
      <c r="C5" s="7">
        <v>339504597</v>
      </c>
      <c r="D5" s="7">
        <v>339583997</v>
      </c>
      <c r="E5" s="16">
        <v>171165749.55000001</v>
      </c>
      <c r="F5" s="16">
        <v>1534.2808417015499</v>
      </c>
      <c r="G5" s="16">
        <v>118.610848813543</v>
      </c>
    </row>
    <row r="6" spans="1:7">
      <c r="A6" s="10" t="s">
        <v>28</v>
      </c>
      <c r="B6" s="16">
        <v>157662933.16999999</v>
      </c>
      <c r="C6" s="7">
        <v>339466818</v>
      </c>
      <c r="D6" s="7">
        <v>339546218</v>
      </c>
      <c r="E6" s="16">
        <v>171139981.13999999</v>
      </c>
      <c r="F6" s="16">
        <v>108.548012966033</v>
      </c>
      <c r="G6" s="16">
        <v>50.402558493524403</v>
      </c>
    </row>
    <row r="7" spans="1:7">
      <c r="A7" s="10" t="s">
        <v>29</v>
      </c>
      <c r="B7" s="16">
        <v>1807.38</v>
      </c>
      <c r="C7" s="7">
        <v>37779</v>
      </c>
      <c r="D7" s="7">
        <v>37779</v>
      </c>
      <c r="E7" s="16">
        <v>25768.41</v>
      </c>
      <c r="F7" s="16">
        <v>1425.7328287355199</v>
      </c>
      <c r="G7" s="16">
        <v>68.208290320019103</v>
      </c>
    </row>
    <row r="8" spans="1:7">
      <c r="A8" s="10" t="s">
        <v>30</v>
      </c>
      <c r="B8" s="6"/>
      <c r="C8" s="6"/>
      <c r="D8" s="6"/>
      <c r="E8" s="6"/>
      <c r="F8" s="6"/>
      <c r="G8" s="6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93B7-551A-4FED-82E7-BB1A21353BC2}">
  <sheetPr codeName="List4"/>
  <dimension ref="A1"/>
  <sheetViews>
    <sheetView workbookViewId="0">
      <selection activeCell="B2" sqref="B2"/>
    </sheetView>
  </sheetViews>
  <sheetFormatPr defaultRowHeight="11.25"/>
  <cols>
    <col min="1" max="1" width="28.6640625" customWidth="1"/>
    <col min="3" max="3" width="16.1640625" bestFit="1" customWidth="1"/>
    <col min="4" max="5" width="15.33203125" bestFit="1" customWidth="1"/>
    <col min="6" max="6" width="16.1640625" bestFit="1" customWidth="1"/>
    <col min="7" max="8" width="10" bestFit="1" customWidth="1"/>
  </cols>
  <sheetData>
    <row r="1" spans="1:1">
      <c r="A1" s="21" t="s">
        <v>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4327-2F59-43BC-8E97-83A6F4782BB6}">
  <sheetPr codeName="List1">
    <pageSetUpPr fitToPage="1"/>
  </sheetPr>
  <dimension ref="B1:L37"/>
  <sheetViews>
    <sheetView workbookViewId="0">
      <selection activeCell="G8" sqref="G8"/>
    </sheetView>
  </sheetViews>
  <sheetFormatPr defaultRowHeight="11.25"/>
  <cols>
    <col min="1" max="5" width="9.33203125" style="19"/>
    <col min="6" max="6" width="20.33203125" style="19" customWidth="1"/>
    <col min="7" max="7" width="29.33203125" style="63" customWidth="1"/>
    <col min="8" max="9" width="29.33203125" style="64" customWidth="1"/>
    <col min="10" max="10" width="29.33203125" style="63" customWidth="1"/>
    <col min="11" max="12" width="14.33203125" style="63" customWidth="1"/>
    <col min="13" max="261" width="9.33203125" style="19"/>
    <col min="262" max="262" width="20.33203125" style="19" customWidth="1"/>
    <col min="263" max="266" width="29.33203125" style="19" customWidth="1"/>
    <col min="267" max="268" width="14.33203125" style="19" customWidth="1"/>
    <col min="269" max="517" width="9.33203125" style="19"/>
    <col min="518" max="518" width="20.33203125" style="19" customWidth="1"/>
    <col min="519" max="522" width="29.33203125" style="19" customWidth="1"/>
    <col min="523" max="524" width="14.33203125" style="19" customWidth="1"/>
    <col min="525" max="773" width="9.33203125" style="19"/>
    <col min="774" max="774" width="20.33203125" style="19" customWidth="1"/>
    <col min="775" max="778" width="29.33203125" style="19" customWidth="1"/>
    <col min="779" max="780" width="14.33203125" style="19" customWidth="1"/>
    <col min="781" max="1029" width="9.33203125" style="19"/>
    <col min="1030" max="1030" width="20.33203125" style="19" customWidth="1"/>
    <col min="1031" max="1034" width="29.33203125" style="19" customWidth="1"/>
    <col min="1035" max="1036" width="14.33203125" style="19" customWidth="1"/>
    <col min="1037" max="1285" width="9.33203125" style="19"/>
    <col min="1286" max="1286" width="20.33203125" style="19" customWidth="1"/>
    <col min="1287" max="1290" width="29.33203125" style="19" customWidth="1"/>
    <col min="1291" max="1292" width="14.33203125" style="19" customWidth="1"/>
    <col min="1293" max="1541" width="9.33203125" style="19"/>
    <col min="1542" max="1542" width="20.33203125" style="19" customWidth="1"/>
    <col min="1543" max="1546" width="29.33203125" style="19" customWidth="1"/>
    <col min="1547" max="1548" width="14.33203125" style="19" customWidth="1"/>
    <col min="1549" max="1797" width="9.33203125" style="19"/>
    <col min="1798" max="1798" width="20.33203125" style="19" customWidth="1"/>
    <col min="1799" max="1802" width="29.33203125" style="19" customWidth="1"/>
    <col min="1803" max="1804" width="14.33203125" style="19" customWidth="1"/>
    <col min="1805" max="2053" width="9.33203125" style="19"/>
    <col min="2054" max="2054" width="20.33203125" style="19" customWidth="1"/>
    <col min="2055" max="2058" width="29.33203125" style="19" customWidth="1"/>
    <col min="2059" max="2060" width="14.33203125" style="19" customWidth="1"/>
    <col min="2061" max="2309" width="9.33203125" style="19"/>
    <col min="2310" max="2310" width="20.33203125" style="19" customWidth="1"/>
    <col min="2311" max="2314" width="29.33203125" style="19" customWidth="1"/>
    <col min="2315" max="2316" width="14.33203125" style="19" customWidth="1"/>
    <col min="2317" max="2565" width="9.33203125" style="19"/>
    <col min="2566" max="2566" width="20.33203125" style="19" customWidth="1"/>
    <col min="2567" max="2570" width="29.33203125" style="19" customWidth="1"/>
    <col min="2571" max="2572" width="14.33203125" style="19" customWidth="1"/>
    <col min="2573" max="2821" width="9.33203125" style="19"/>
    <col min="2822" max="2822" width="20.33203125" style="19" customWidth="1"/>
    <col min="2823" max="2826" width="29.33203125" style="19" customWidth="1"/>
    <col min="2827" max="2828" width="14.33203125" style="19" customWidth="1"/>
    <col min="2829" max="3077" width="9.33203125" style="19"/>
    <col min="3078" max="3078" width="20.33203125" style="19" customWidth="1"/>
    <col min="3079" max="3082" width="29.33203125" style="19" customWidth="1"/>
    <col min="3083" max="3084" width="14.33203125" style="19" customWidth="1"/>
    <col min="3085" max="3333" width="9.33203125" style="19"/>
    <col min="3334" max="3334" width="20.33203125" style="19" customWidth="1"/>
    <col min="3335" max="3338" width="29.33203125" style="19" customWidth="1"/>
    <col min="3339" max="3340" width="14.33203125" style="19" customWidth="1"/>
    <col min="3341" max="3589" width="9.33203125" style="19"/>
    <col min="3590" max="3590" width="20.33203125" style="19" customWidth="1"/>
    <col min="3591" max="3594" width="29.33203125" style="19" customWidth="1"/>
    <col min="3595" max="3596" width="14.33203125" style="19" customWidth="1"/>
    <col min="3597" max="3845" width="9.33203125" style="19"/>
    <col min="3846" max="3846" width="20.33203125" style="19" customWidth="1"/>
    <col min="3847" max="3850" width="29.33203125" style="19" customWidth="1"/>
    <col min="3851" max="3852" width="14.33203125" style="19" customWidth="1"/>
    <col min="3853" max="4101" width="9.33203125" style="19"/>
    <col min="4102" max="4102" width="20.33203125" style="19" customWidth="1"/>
    <col min="4103" max="4106" width="29.33203125" style="19" customWidth="1"/>
    <col min="4107" max="4108" width="14.33203125" style="19" customWidth="1"/>
    <col min="4109" max="4357" width="9.33203125" style="19"/>
    <col min="4358" max="4358" width="20.33203125" style="19" customWidth="1"/>
    <col min="4359" max="4362" width="29.33203125" style="19" customWidth="1"/>
    <col min="4363" max="4364" width="14.33203125" style="19" customWidth="1"/>
    <col min="4365" max="4613" width="9.33203125" style="19"/>
    <col min="4614" max="4614" width="20.33203125" style="19" customWidth="1"/>
    <col min="4615" max="4618" width="29.33203125" style="19" customWidth="1"/>
    <col min="4619" max="4620" width="14.33203125" style="19" customWidth="1"/>
    <col min="4621" max="4869" width="9.33203125" style="19"/>
    <col min="4870" max="4870" width="20.33203125" style="19" customWidth="1"/>
    <col min="4871" max="4874" width="29.33203125" style="19" customWidth="1"/>
    <col min="4875" max="4876" width="14.33203125" style="19" customWidth="1"/>
    <col min="4877" max="5125" width="9.33203125" style="19"/>
    <col min="5126" max="5126" width="20.33203125" style="19" customWidth="1"/>
    <col min="5127" max="5130" width="29.33203125" style="19" customWidth="1"/>
    <col min="5131" max="5132" width="14.33203125" style="19" customWidth="1"/>
    <col min="5133" max="5381" width="9.33203125" style="19"/>
    <col min="5382" max="5382" width="20.33203125" style="19" customWidth="1"/>
    <col min="5383" max="5386" width="29.33203125" style="19" customWidth="1"/>
    <col min="5387" max="5388" width="14.33203125" style="19" customWidth="1"/>
    <col min="5389" max="5637" width="9.33203125" style="19"/>
    <col min="5638" max="5638" width="20.33203125" style="19" customWidth="1"/>
    <col min="5639" max="5642" width="29.33203125" style="19" customWidth="1"/>
    <col min="5643" max="5644" width="14.33203125" style="19" customWidth="1"/>
    <col min="5645" max="5893" width="9.33203125" style="19"/>
    <col min="5894" max="5894" width="20.33203125" style="19" customWidth="1"/>
    <col min="5895" max="5898" width="29.33203125" style="19" customWidth="1"/>
    <col min="5899" max="5900" width="14.33203125" style="19" customWidth="1"/>
    <col min="5901" max="6149" width="9.33203125" style="19"/>
    <col min="6150" max="6150" width="20.33203125" style="19" customWidth="1"/>
    <col min="6151" max="6154" width="29.33203125" style="19" customWidth="1"/>
    <col min="6155" max="6156" width="14.33203125" style="19" customWidth="1"/>
    <col min="6157" max="6405" width="9.33203125" style="19"/>
    <col min="6406" max="6406" width="20.33203125" style="19" customWidth="1"/>
    <col min="6407" max="6410" width="29.33203125" style="19" customWidth="1"/>
    <col min="6411" max="6412" width="14.33203125" style="19" customWidth="1"/>
    <col min="6413" max="6661" width="9.33203125" style="19"/>
    <col min="6662" max="6662" width="20.33203125" style="19" customWidth="1"/>
    <col min="6663" max="6666" width="29.33203125" style="19" customWidth="1"/>
    <col min="6667" max="6668" width="14.33203125" style="19" customWidth="1"/>
    <col min="6669" max="6917" width="9.33203125" style="19"/>
    <col min="6918" max="6918" width="20.33203125" style="19" customWidth="1"/>
    <col min="6919" max="6922" width="29.33203125" style="19" customWidth="1"/>
    <col min="6923" max="6924" width="14.33203125" style="19" customWidth="1"/>
    <col min="6925" max="7173" width="9.33203125" style="19"/>
    <col min="7174" max="7174" width="20.33203125" style="19" customWidth="1"/>
    <col min="7175" max="7178" width="29.33203125" style="19" customWidth="1"/>
    <col min="7179" max="7180" width="14.33203125" style="19" customWidth="1"/>
    <col min="7181" max="7429" width="9.33203125" style="19"/>
    <col min="7430" max="7430" width="20.33203125" style="19" customWidth="1"/>
    <col min="7431" max="7434" width="29.33203125" style="19" customWidth="1"/>
    <col min="7435" max="7436" width="14.33203125" style="19" customWidth="1"/>
    <col min="7437" max="7685" width="9.33203125" style="19"/>
    <col min="7686" max="7686" width="20.33203125" style="19" customWidth="1"/>
    <col min="7687" max="7690" width="29.33203125" style="19" customWidth="1"/>
    <col min="7691" max="7692" width="14.33203125" style="19" customWidth="1"/>
    <col min="7693" max="7941" width="9.33203125" style="19"/>
    <col min="7942" max="7942" width="20.33203125" style="19" customWidth="1"/>
    <col min="7943" max="7946" width="29.33203125" style="19" customWidth="1"/>
    <col min="7947" max="7948" width="14.33203125" style="19" customWidth="1"/>
    <col min="7949" max="8197" width="9.33203125" style="19"/>
    <col min="8198" max="8198" width="20.33203125" style="19" customWidth="1"/>
    <col min="8199" max="8202" width="29.33203125" style="19" customWidth="1"/>
    <col min="8203" max="8204" width="14.33203125" style="19" customWidth="1"/>
    <col min="8205" max="8453" width="9.33203125" style="19"/>
    <col min="8454" max="8454" width="20.33203125" style="19" customWidth="1"/>
    <col min="8455" max="8458" width="29.33203125" style="19" customWidth="1"/>
    <col min="8459" max="8460" width="14.33203125" style="19" customWidth="1"/>
    <col min="8461" max="8709" width="9.33203125" style="19"/>
    <col min="8710" max="8710" width="20.33203125" style="19" customWidth="1"/>
    <col min="8711" max="8714" width="29.33203125" style="19" customWidth="1"/>
    <col min="8715" max="8716" width="14.33203125" style="19" customWidth="1"/>
    <col min="8717" max="8965" width="9.33203125" style="19"/>
    <col min="8966" max="8966" width="20.33203125" style="19" customWidth="1"/>
    <col min="8967" max="8970" width="29.33203125" style="19" customWidth="1"/>
    <col min="8971" max="8972" width="14.33203125" style="19" customWidth="1"/>
    <col min="8973" max="9221" width="9.33203125" style="19"/>
    <col min="9222" max="9222" width="20.33203125" style="19" customWidth="1"/>
    <col min="9223" max="9226" width="29.33203125" style="19" customWidth="1"/>
    <col min="9227" max="9228" width="14.33203125" style="19" customWidth="1"/>
    <col min="9229" max="9477" width="9.33203125" style="19"/>
    <col min="9478" max="9478" width="20.33203125" style="19" customWidth="1"/>
    <col min="9479" max="9482" width="29.33203125" style="19" customWidth="1"/>
    <col min="9483" max="9484" width="14.33203125" style="19" customWidth="1"/>
    <col min="9485" max="9733" width="9.33203125" style="19"/>
    <col min="9734" max="9734" width="20.33203125" style="19" customWidth="1"/>
    <col min="9735" max="9738" width="29.33203125" style="19" customWidth="1"/>
    <col min="9739" max="9740" width="14.33203125" style="19" customWidth="1"/>
    <col min="9741" max="9989" width="9.33203125" style="19"/>
    <col min="9990" max="9990" width="20.33203125" style="19" customWidth="1"/>
    <col min="9991" max="9994" width="29.33203125" style="19" customWidth="1"/>
    <col min="9995" max="9996" width="14.33203125" style="19" customWidth="1"/>
    <col min="9997" max="10245" width="9.33203125" style="19"/>
    <col min="10246" max="10246" width="20.33203125" style="19" customWidth="1"/>
    <col min="10247" max="10250" width="29.33203125" style="19" customWidth="1"/>
    <col min="10251" max="10252" width="14.33203125" style="19" customWidth="1"/>
    <col min="10253" max="10501" width="9.33203125" style="19"/>
    <col min="10502" max="10502" width="20.33203125" style="19" customWidth="1"/>
    <col min="10503" max="10506" width="29.33203125" style="19" customWidth="1"/>
    <col min="10507" max="10508" width="14.33203125" style="19" customWidth="1"/>
    <col min="10509" max="10757" width="9.33203125" style="19"/>
    <col min="10758" max="10758" width="20.33203125" style="19" customWidth="1"/>
    <col min="10759" max="10762" width="29.33203125" style="19" customWidth="1"/>
    <col min="10763" max="10764" width="14.33203125" style="19" customWidth="1"/>
    <col min="10765" max="11013" width="9.33203125" style="19"/>
    <col min="11014" max="11014" width="20.33203125" style="19" customWidth="1"/>
    <col min="11015" max="11018" width="29.33203125" style="19" customWidth="1"/>
    <col min="11019" max="11020" width="14.33203125" style="19" customWidth="1"/>
    <col min="11021" max="11269" width="9.33203125" style="19"/>
    <col min="11270" max="11270" width="20.33203125" style="19" customWidth="1"/>
    <col min="11271" max="11274" width="29.33203125" style="19" customWidth="1"/>
    <col min="11275" max="11276" width="14.33203125" style="19" customWidth="1"/>
    <col min="11277" max="11525" width="9.33203125" style="19"/>
    <col min="11526" max="11526" width="20.33203125" style="19" customWidth="1"/>
    <col min="11527" max="11530" width="29.33203125" style="19" customWidth="1"/>
    <col min="11531" max="11532" width="14.33203125" style="19" customWidth="1"/>
    <col min="11533" max="11781" width="9.33203125" style="19"/>
    <col min="11782" max="11782" width="20.33203125" style="19" customWidth="1"/>
    <col min="11783" max="11786" width="29.33203125" style="19" customWidth="1"/>
    <col min="11787" max="11788" width="14.33203125" style="19" customWidth="1"/>
    <col min="11789" max="12037" width="9.33203125" style="19"/>
    <col min="12038" max="12038" width="20.33203125" style="19" customWidth="1"/>
    <col min="12039" max="12042" width="29.33203125" style="19" customWidth="1"/>
    <col min="12043" max="12044" width="14.33203125" style="19" customWidth="1"/>
    <col min="12045" max="12293" width="9.33203125" style="19"/>
    <col min="12294" max="12294" width="20.33203125" style="19" customWidth="1"/>
    <col min="12295" max="12298" width="29.33203125" style="19" customWidth="1"/>
    <col min="12299" max="12300" width="14.33203125" style="19" customWidth="1"/>
    <col min="12301" max="12549" width="9.33203125" style="19"/>
    <col min="12550" max="12550" width="20.33203125" style="19" customWidth="1"/>
    <col min="12551" max="12554" width="29.33203125" style="19" customWidth="1"/>
    <col min="12555" max="12556" width="14.33203125" style="19" customWidth="1"/>
    <col min="12557" max="12805" width="9.33203125" style="19"/>
    <col min="12806" max="12806" width="20.33203125" style="19" customWidth="1"/>
    <col min="12807" max="12810" width="29.33203125" style="19" customWidth="1"/>
    <col min="12811" max="12812" width="14.33203125" style="19" customWidth="1"/>
    <col min="12813" max="13061" width="9.33203125" style="19"/>
    <col min="13062" max="13062" width="20.33203125" style="19" customWidth="1"/>
    <col min="13063" max="13066" width="29.33203125" style="19" customWidth="1"/>
    <col min="13067" max="13068" width="14.33203125" style="19" customWidth="1"/>
    <col min="13069" max="13317" width="9.33203125" style="19"/>
    <col min="13318" max="13318" width="20.33203125" style="19" customWidth="1"/>
    <col min="13319" max="13322" width="29.33203125" style="19" customWidth="1"/>
    <col min="13323" max="13324" width="14.33203125" style="19" customWidth="1"/>
    <col min="13325" max="13573" width="9.33203125" style="19"/>
    <col min="13574" max="13574" width="20.33203125" style="19" customWidth="1"/>
    <col min="13575" max="13578" width="29.33203125" style="19" customWidth="1"/>
    <col min="13579" max="13580" width="14.33203125" style="19" customWidth="1"/>
    <col min="13581" max="13829" width="9.33203125" style="19"/>
    <col min="13830" max="13830" width="20.33203125" style="19" customWidth="1"/>
    <col min="13831" max="13834" width="29.33203125" style="19" customWidth="1"/>
    <col min="13835" max="13836" width="14.33203125" style="19" customWidth="1"/>
    <col min="13837" max="14085" width="9.33203125" style="19"/>
    <col min="14086" max="14086" width="20.33203125" style="19" customWidth="1"/>
    <col min="14087" max="14090" width="29.33203125" style="19" customWidth="1"/>
    <col min="14091" max="14092" width="14.33203125" style="19" customWidth="1"/>
    <col min="14093" max="14341" width="9.33203125" style="19"/>
    <col min="14342" max="14342" width="20.33203125" style="19" customWidth="1"/>
    <col min="14343" max="14346" width="29.33203125" style="19" customWidth="1"/>
    <col min="14347" max="14348" width="14.33203125" style="19" customWidth="1"/>
    <col min="14349" max="14597" width="9.33203125" style="19"/>
    <col min="14598" max="14598" width="20.33203125" style="19" customWidth="1"/>
    <col min="14599" max="14602" width="29.33203125" style="19" customWidth="1"/>
    <col min="14603" max="14604" width="14.33203125" style="19" customWidth="1"/>
    <col min="14605" max="14853" width="9.33203125" style="19"/>
    <col min="14854" max="14854" width="20.33203125" style="19" customWidth="1"/>
    <col min="14855" max="14858" width="29.33203125" style="19" customWidth="1"/>
    <col min="14859" max="14860" width="14.33203125" style="19" customWidth="1"/>
    <col min="14861" max="15109" width="9.33203125" style="19"/>
    <col min="15110" max="15110" width="20.33203125" style="19" customWidth="1"/>
    <col min="15111" max="15114" width="29.33203125" style="19" customWidth="1"/>
    <col min="15115" max="15116" width="14.33203125" style="19" customWidth="1"/>
    <col min="15117" max="15365" width="9.33203125" style="19"/>
    <col min="15366" max="15366" width="20.33203125" style="19" customWidth="1"/>
    <col min="15367" max="15370" width="29.33203125" style="19" customWidth="1"/>
    <col min="15371" max="15372" width="14.33203125" style="19" customWidth="1"/>
    <col min="15373" max="15621" width="9.33203125" style="19"/>
    <col min="15622" max="15622" width="20.33203125" style="19" customWidth="1"/>
    <col min="15623" max="15626" width="29.33203125" style="19" customWidth="1"/>
    <col min="15627" max="15628" width="14.33203125" style="19" customWidth="1"/>
    <col min="15629" max="15877" width="9.33203125" style="19"/>
    <col min="15878" max="15878" width="20.33203125" style="19" customWidth="1"/>
    <col min="15879" max="15882" width="29.33203125" style="19" customWidth="1"/>
    <col min="15883" max="15884" width="14.33203125" style="19" customWidth="1"/>
    <col min="15885" max="16133" width="9.33203125" style="19"/>
    <col min="16134" max="16134" width="20.33203125" style="19" customWidth="1"/>
    <col min="16135" max="16138" width="29.33203125" style="19" customWidth="1"/>
    <col min="16139" max="16140" width="14.33203125" style="19" customWidth="1"/>
    <col min="16141" max="16384" width="9.33203125" style="19"/>
  </cols>
  <sheetData>
    <row r="1" spans="2:12" ht="47.25" customHeight="1">
      <c r="B1" s="151" t="s">
        <v>293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2:12" ht="18">
      <c r="B2" s="20"/>
      <c r="C2" s="20"/>
      <c r="D2" s="20"/>
      <c r="E2" s="20"/>
      <c r="F2" s="20"/>
      <c r="G2" s="36"/>
      <c r="H2" s="18"/>
      <c r="I2" s="18"/>
      <c r="J2" s="36"/>
      <c r="K2" s="36"/>
      <c r="L2" s="36"/>
    </row>
    <row r="3" spans="2:12" ht="15.75">
      <c r="B3" s="151" t="s">
        <v>2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12" ht="18">
      <c r="B4" s="20"/>
      <c r="C4" s="20"/>
      <c r="D4" s="20"/>
      <c r="E4" s="20"/>
      <c r="F4" s="20"/>
      <c r="G4" s="36"/>
      <c r="H4" s="18"/>
      <c r="I4" s="18"/>
      <c r="J4" s="36"/>
      <c r="K4" s="36"/>
      <c r="L4" s="36"/>
    </row>
    <row r="5" spans="2:12" ht="15.75">
      <c r="B5" s="151" t="s">
        <v>8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2:12" ht="15.75">
      <c r="B6" s="35"/>
      <c r="C6" s="35"/>
      <c r="D6" s="35"/>
      <c r="E6" s="35"/>
      <c r="F6" s="35"/>
      <c r="G6" s="37"/>
      <c r="H6" s="38"/>
      <c r="I6" s="38"/>
      <c r="J6" s="37"/>
      <c r="K6" s="37"/>
      <c r="L6" s="37"/>
    </row>
    <row r="7" spans="2:12" ht="18">
      <c r="B7" s="144" t="s">
        <v>9</v>
      </c>
      <c r="C7" s="144"/>
      <c r="D7" s="144"/>
      <c r="E7" s="144"/>
      <c r="F7" s="144"/>
      <c r="G7" s="39"/>
      <c r="H7" s="40"/>
      <c r="I7" s="40"/>
      <c r="J7" s="41"/>
      <c r="K7" s="42"/>
      <c r="L7" s="42"/>
    </row>
    <row r="8" spans="2:12" ht="54" customHeight="1">
      <c r="B8" s="145" t="s">
        <v>10</v>
      </c>
      <c r="C8" s="145"/>
      <c r="D8" s="145"/>
      <c r="E8" s="145"/>
      <c r="F8" s="145"/>
      <c r="G8" s="43" t="str">
        <f>UPPER([1]FP0002PRR!C1)</f>
        <v xml:space="preserve">
OSTVARENJE/IZVRŠENJE 
01.2024. - 06.2024.</v>
      </c>
      <c r="H8" s="43" t="str">
        <f>UPPER([1]FP0002PRR!D1)</f>
        <v xml:space="preserve">
IZVORNI PLAN ILI REBALANS 
2025.</v>
      </c>
      <c r="I8" s="43" t="str">
        <f>UPPER([1]FP0002PRR!E1)</f>
        <v xml:space="preserve">
TEKUĆI PLAN 
2025.</v>
      </c>
      <c r="J8" s="43" t="str">
        <f>UPPER([1]FP0002PRR!F1)</f>
        <v xml:space="preserve">
OSTVARENJE/IZVRŠENJE 
01.2025. - 06.2025.</v>
      </c>
      <c r="K8" s="43" t="str">
        <f>UPPER([1]FP0002PRR!G1)</f>
        <v xml:space="preserve">
INDEKS
(5)/(2)</v>
      </c>
      <c r="L8" s="43" t="str">
        <f>UPPER([1]FP0002PRR!H1)</f>
        <v xml:space="preserve">
INDEKS
(5)/(4)</v>
      </c>
    </row>
    <row r="9" spans="2:12">
      <c r="B9" s="139">
        <v>1</v>
      </c>
      <c r="C9" s="139"/>
      <c r="D9" s="139"/>
      <c r="E9" s="139"/>
      <c r="F9" s="140"/>
      <c r="G9" s="44">
        <v>2</v>
      </c>
      <c r="H9" s="44">
        <v>3</v>
      </c>
      <c r="I9" s="44">
        <v>4</v>
      </c>
      <c r="J9" s="44">
        <v>5</v>
      </c>
      <c r="K9" s="45" t="s">
        <v>11</v>
      </c>
      <c r="L9" s="45" t="s">
        <v>12</v>
      </c>
    </row>
    <row r="10" spans="2:12" ht="30" customHeight="1">
      <c r="B10" s="133" t="s">
        <v>13</v>
      </c>
      <c r="C10" s="141"/>
      <c r="D10" s="141"/>
      <c r="E10" s="141"/>
      <c r="F10" s="142"/>
      <c r="G10" s="46">
        <f>IFERROR(VLOOKUP("6",[1]FP0002PRPV2!$B$5:$I$6,3,FALSE), 0)+IFERROR([1]FP0002PRB!B3,0)</f>
        <v>246759307.78</v>
      </c>
      <c r="H10" s="47">
        <f>IFERROR(VLOOKUP("6",[1]FP0002PRPV2!$B$5:$I$6,4,FALSE),0)+IFERROR([1]FP0002PRB!C3,0)</f>
        <v>686753655</v>
      </c>
      <c r="I10" s="47">
        <f>IFERROR(VLOOKUP("6",[1]FP0002PRPV2!$B$5:$I$6,5,FALSE),0)+IFERROR([1]FP0002PRB!D3,0)</f>
        <v>686753655</v>
      </c>
      <c r="J10" s="46">
        <f>IFERROR(VLOOKUP("6",[1]FP0002PRPV2!$B$5:$I$6,6,FALSE),0)+IFERROR([1]FP0002PRB!E3,0)</f>
        <v>321542451.83999997</v>
      </c>
      <c r="K10" s="48">
        <f>IFERROR(J10/G10*100,"")</f>
        <v>130.30610870681863</v>
      </c>
      <c r="L10" s="48">
        <f>IFERROR(J10/I10*100,"")</f>
        <v>46.820639322261776</v>
      </c>
    </row>
    <row r="11" spans="2:12" ht="30" customHeight="1">
      <c r="B11" s="143" t="s">
        <v>14</v>
      </c>
      <c r="C11" s="142"/>
      <c r="D11" s="142"/>
      <c r="E11" s="142"/>
      <c r="F11" s="142"/>
      <c r="G11" s="46">
        <f>IFERROR(VLOOKUP("7",[1]FP0002PRPV2!$B$5:$I$6,3,FALSE),0)</f>
        <v>0</v>
      </c>
      <c r="H11" s="47">
        <f>IFERROR(VLOOKUP("7",[1]FP0002PRPV2!$B$5:$I$6,4,FALSE),0)</f>
        <v>0</v>
      </c>
      <c r="I11" s="47">
        <f>IFERROR(VLOOKUP("7",[1]FP0002PRPV2!$B$5:$I$6,5,FALSE),0)</f>
        <v>0</v>
      </c>
      <c r="J11" s="46">
        <f>IFERROR(VLOOKUP("7",[1]FP0002PRPV2!$B$5:$I$6,6,FALSE),0)</f>
        <v>0</v>
      </c>
      <c r="K11" s="48" t="str">
        <f t="shared" ref="K11:K16" si="0">IFERROR(J11/G11*100,"")</f>
        <v/>
      </c>
      <c r="L11" s="48" t="str">
        <f t="shared" ref="L11:L16" si="1">IFERROR(J11/I11*100,"")</f>
        <v/>
      </c>
    </row>
    <row r="12" spans="2:12" ht="12.75">
      <c r="B12" s="146" t="s">
        <v>15</v>
      </c>
      <c r="C12" s="147"/>
      <c r="D12" s="147"/>
      <c r="E12" s="147"/>
      <c r="F12" s="148"/>
      <c r="G12" s="50">
        <f>G10+G11</f>
        <v>246759307.78</v>
      </c>
      <c r="H12" s="51">
        <f>H10+H11</f>
        <v>686753655</v>
      </c>
      <c r="I12" s="51">
        <f>I10+I11</f>
        <v>686753655</v>
      </c>
      <c r="J12" s="50">
        <f>J10+J11</f>
        <v>321542451.83999997</v>
      </c>
      <c r="K12" s="52">
        <f t="shared" si="0"/>
        <v>130.30610870681863</v>
      </c>
      <c r="L12" s="52">
        <f t="shared" si="1"/>
        <v>46.820639322261776</v>
      </c>
    </row>
    <row r="13" spans="2:12" ht="30" customHeight="1">
      <c r="B13" s="149" t="s">
        <v>16</v>
      </c>
      <c r="C13" s="141"/>
      <c r="D13" s="141"/>
      <c r="E13" s="141"/>
      <c r="F13" s="141"/>
      <c r="G13" s="46">
        <f>IFERROR(VLOOKUP("3",[1]FP0002PRR!$A$3:$F$7,3,FALSE),0)</f>
        <v>247662961.47999999</v>
      </c>
      <c r="H13" s="47">
        <f>IFERROR(VLOOKUP("3",[1]FP0002PRR!$A$3:$F$7,4,FALSE),0)</f>
        <v>686407198</v>
      </c>
      <c r="I13" s="47">
        <f>IFERROR(VLOOKUP("3",[1]FP0002PRR!$A$3:$F$7,5,FALSE),0)</f>
        <v>686407198</v>
      </c>
      <c r="J13" s="46">
        <f>IFERROR(VLOOKUP("3",[1]FP0002PRR!$A$3:$F$7,6,FALSE),0)</f>
        <v>321239670.63</v>
      </c>
      <c r="K13" s="53">
        <f t="shared" si="0"/>
        <v>129.70840238294642</v>
      </c>
      <c r="L13" s="53">
        <f t="shared" si="1"/>
        <v>46.800160541148642</v>
      </c>
    </row>
    <row r="14" spans="2:12" ht="30" customHeight="1">
      <c r="B14" s="143" t="s">
        <v>17</v>
      </c>
      <c r="C14" s="142"/>
      <c r="D14" s="142"/>
      <c r="E14" s="142"/>
      <c r="F14" s="142"/>
      <c r="G14" s="46">
        <f>IFERROR(VLOOKUP("4",[1]FP0002PRR!$A$3:$F$7,3,FALSE),0)</f>
        <v>25768.41</v>
      </c>
      <c r="H14" s="47">
        <f>IFERROR(VLOOKUP("4",[1]FP0002PRR!$A$3:$F$7,4,FALSE),0)</f>
        <v>108000</v>
      </c>
      <c r="I14" s="47">
        <f>IFERROR(VLOOKUP("4",[1]FP0002PRR!$A$3:$F$7,5,FALSE),0)</f>
        <v>108000</v>
      </c>
      <c r="J14" s="46">
        <f>IFERROR(VLOOKUP("4",[1]FP0002PRR!$A$3:$F$7,6,FALSE),0)</f>
        <v>56910.06</v>
      </c>
      <c r="K14" s="53">
        <f t="shared" si="0"/>
        <v>220.8520432576166</v>
      </c>
      <c r="L14" s="53">
        <f t="shared" si="1"/>
        <v>52.694499999999998</v>
      </c>
    </row>
    <row r="15" spans="2:12" ht="12.75">
      <c r="B15" s="54" t="s">
        <v>18</v>
      </c>
      <c r="C15" s="49"/>
      <c r="D15" s="49"/>
      <c r="E15" s="49"/>
      <c r="F15" s="49"/>
      <c r="G15" s="50">
        <f>G13+G14</f>
        <v>247688729.88999999</v>
      </c>
      <c r="H15" s="51">
        <f>H13+H14</f>
        <v>686515198</v>
      </c>
      <c r="I15" s="51">
        <f>I13+I14</f>
        <v>686515198</v>
      </c>
      <c r="J15" s="50">
        <f>J13+J14</f>
        <v>321296580.69</v>
      </c>
      <c r="K15" s="52">
        <f t="shared" si="0"/>
        <v>129.717884553201</v>
      </c>
      <c r="L15" s="52">
        <f t="shared" si="1"/>
        <v>46.801087816558436</v>
      </c>
    </row>
    <row r="16" spans="2:12" ht="12.75">
      <c r="B16" s="150" t="s">
        <v>3</v>
      </c>
      <c r="C16" s="147"/>
      <c r="D16" s="147"/>
      <c r="E16" s="147"/>
      <c r="F16" s="147"/>
      <c r="G16" s="55">
        <f>G12-G15</f>
        <v>-929422.1099999845</v>
      </c>
      <c r="H16" s="56">
        <f>H12-H15</f>
        <v>238457</v>
      </c>
      <c r="I16" s="56">
        <f>I12-I15</f>
        <v>238457</v>
      </c>
      <c r="J16" s="55">
        <f>J12-J15</f>
        <v>245871.14999997616</v>
      </c>
      <c r="K16" s="52">
        <f t="shared" si="0"/>
        <v>-26.454196360788128</v>
      </c>
      <c r="L16" s="52">
        <f t="shared" si="1"/>
        <v>103.10921885286494</v>
      </c>
    </row>
    <row r="17" spans="2:12" ht="8.25" customHeight="1">
      <c r="B17" s="20"/>
      <c r="C17" s="57"/>
      <c r="D17" s="57"/>
      <c r="E17" s="57"/>
      <c r="F17" s="57"/>
      <c r="G17" s="58"/>
      <c r="H17" s="59"/>
      <c r="I17" s="59"/>
      <c r="J17" s="58"/>
      <c r="K17" s="60"/>
      <c r="L17" s="60"/>
    </row>
    <row r="18" spans="2:12" ht="13.5" customHeight="1">
      <c r="B18" s="144" t="s">
        <v>19</v>
      </c>
      <c r="C18" s="144"/>
      <c r="D18" s="144"/>
      <c r="E18" s="144"/>
      <c r="F18" s="144"/>
      <c r="G18" s="58"/>
      <c r="H18" s="59"/>
      <c r="I18" s="59"/>
      <c r="J18" s="58"/>
      <c r="K18" s="60"/>
      <c r="L18" s="60"/>
    </row>
    <row r="19" spans="2:12" ht="51" customHeight="1">
      <c r="B19" s="145" t="s">
        <v>10</v>
      </c>
      <c r="C19" s="145"/>
      <c r="D19" s="145"/>
      <c r="E19" s="145"/>
      <c r="F19" s="145"/>
      <c r="G19" s="43" t="str">
        <f t="shared" ref="G19:L19" si="2">G8</f>
        <v xml:space="preserve">
OSTVARENJE/IZVRŠENJE 
01.2024. - 06.2024.</v>
      </c>
      <c r="H19" s="43" t="str">
        <f t="shared" si="2"/>
        <v xml:space="preserve">
IZVORNI PLAN ILI REBALANS 
2025.</v>
      </c>
      <c r="I19" s="43" t="str">
        <f t="shared" si="2"/>
        <v xml:space="preserve">
TEKUĆI PLAN 
2025.</v>
      </c>
      <c r="J19" s="43" t="str">
        <f t="shared" si="2"/>
        <v xml:space="preserve">
OSTVARENJE/IZVRŠENJE 
01.2025. - 06.2025.</v>
      </c>
      <c r="K19" s="43" t="str">
        <f t="shared" si="2"/>
        <v xml:space="preserve">
INDEKS
(5)/(2)</v>
      </c>
      <c r="L19" s="43" t="str">
        <f t="shared" si="2"/>
        <v xml:space="preserve">
INDEKS
(5)/(4)</v>
      </c>
    </row>
    <row r="20" spans="2:12">
      <c r="B20" s="131">
        <v>1</v>
      </c>
      <c r="C20" s="132"/>
      <c r="D20" s="132"/>
      <c r="E20" s="132"/>
      <c r="F20" s="132"/>
      <c r="G20" s="44">
        <v>2</v>
      </c>
      <c r="H20" s="44">
        <v>3</v>
      </c>
      <c r="I20" s="44">
        <v>4</v>
      </c>
      <c r="J20" s="44">
        <v>5</v>
      </c>
      <c r="K20" s="45" t="s">
        <v>11</v>
      </c>
      <c r="L20" s="45" t="s">
        <v>12</v>
      </c>
    </row>
    <row r="21" spans="2:12" ht="30" customHeight="1">
      <c r="B21" s="133" t="s">
        <v>20</v>
      </c>
      <c r="C21" s="134"/>
      <c r="D21" s="134"/>
      <c r="E21" s="134"/>
      <c r="F21" s="134"/>
      <c r="G21" s="46">
        <f>IFERROR(VLOOKUP("8",[1]FP0005PRV2!$A$3:$F$8,3,FALSE),0)</f>
        <v>0</v>
      </c>
      <c r="H21" s="47">
        <f>IFERROR(VLOOKUP("8",[1]FP0005PRV2!$A$3:$F$8,4,FALSE),0)</f>
        <v>0</v>
      </c>
      <c r="I21" s="47">
        <f>IFERROR(VLOOKUP("8",[1]FP0005PRV2!$A$3:$F$8,5,FALSE),0)</f>
        <v>0</v>
      </c>
      <c r="J21" s="46">
        <f>IFERROR(VLOOKUP("8",[1]FP0005PRV2!$A$3:$F$8,6,FALSE),0)</f>
        <v>0</v>
      </c>
      <c r="K21" s="61" t="str">
        <f t="shared" ref="K21:K26" si="3">IFERROR(J21/G21*100,"")</f>
        <v/>
      </c>
      <c r="L21" s="61" t="str">
        <f t="shared" ref="L21:L26" si="4">IFERROR(J21/I21*100,"")</f>
        <v/>
      </c>
    </row>
    <row r="22" spans="2:12" ht="30" customHeight="1">
      <c r="B22" s="133" t="s">
        <v>21</v>
      </c>
      <c r="C22" s="135"/>
      <c r="D22" s="135"/>
      <c r="E22" s="135"/>
      <c r="F22" s="135"/>
      <c r="G22" s="46">
        <f>IFERROR(VLOOKUP("5",[1]FP0005PRV2!$A$3:$F$8,3,FALSE),0)</f>
        <v>0</v>
      </c>
      <c r="H22" s="47">
        <f>IFERROR(VLOOKUP("5",[1]FP0005PRV2!$A$3:$F$8,4,FALSE),0)</f>
        <v>0</v>
      </c>
      <c r="I22" s="47">
        <f>IFERROR(VLOOKUP("5",[1]FP0005PRV2!$A$3:$F$8,5,FALSE),0)</f>
        <v>0</v>
      </c>
      <c r="J22" s="46">
        <f>IFERROR(VLOOKUP("5",[1]FP0005PRV2!$A$3:$F$8,6,FALSE),0)</f>
        <v>0</v>
      </c>
      <c r="K22" s="61" t="str">
        <f t="shared" si="3"/>
        <v/>
      </c>
      <c r="L22" s="61" t="str">
        <f t="shared" si="4"/>
        <v/>
      </c>
    </row>
    <row r="23" spans="2:12" ht="12.75">
      <c r="B23" s="136" t="s">
        <v>22</v>
      </c>
      <c r="C23" s="137"/>
      <c r="D23" s="137"/>
      <c r="E23" s="137"/>
      <c r="F23" s="138"/>
      <c r="G23" s="50">
        <f>G21-G22</f>
        <v>0</v>
      </c>
      <c r="H23" s="51">
        <f>H21-H22</f>
        <v>0</v>
      </c>
      <c r="I23" s="51">
        <f>I21-I22</f>
        <v>0</v>
      </c>
      <c r="J23" s="50">
        <f>J21-J22</f>
        <v>0</v>
      </c>
      <c r="K23" s="62" t="str">
        <f t="shared" si="3"/>
        <v/>
      </c>
      <c r="L23" s="62" t="str">
        <f t="shared" si="4"/>
        <v/>
      </c>
    </row>
    <row r="24" spans="2:12" ht="12.75">
      <c r="B24" s="133" t="s">
        <v>4</v>
      </c>
      <c r="C24" s="135"/>
      <c r="D24" s="135"/>
      <c r="E24" s="135"/>
      <c r="F24" s="135"/>
      <c r="G24" s="46"/>
      <c r="H24" s="47"/>
      <c r="I24" s="47"/>
      <c r="J24" s="46"/>
      <c r="K24" s="61" t="str">
        <f t="shared" si="3"/>
        <v/>
      </c>
      <c r="L24" s="61" t="str">
        <f t="shared" si="4"/>
        <v/>
      </c>
    </row>
    <row r="25" spans="2:12" ht="12.75">
      <c r="B25" s="133" t="s">
        <v>23</v>
      </c>
      <c r="C25" s="135"/>
      <c r="D25" s="135"/>
      <c r="E25" s="135"/>
      <c r="F25" s="135"/>
      <c r="G25" s="46"/>
      <c r="H25" s="47"/>
      <c r="I25" s="47"/>
      <c r="J25" s="46"/>
      <c r="K25" s="61" t="str">
        <f t="shared" si="3"/>
        <v/>
      </c>
      <c r="L25" s="61" t="str">
        <f t="shared" si="4"/>
        <v/>
      </c>
    </row>
    <row r="26" spans="2:12" ht="12.75">
      <c r="B26" s="136" t="s">
        <v>24</v>
      </c>
      <c r="C26" s="137"/>
      <c r="D26" s="137"/>
      <c r="E26" s="137"/>
      <c r="F26" s="138"/>
      <c r="G26" s="50">
        <f>+G23+G24+G25</f>
        <v>0</v>
      </c>
      <c r="H26" s="50">
        <f>+H23+H24+H25</f>
        <v>0</v>
      </c>
      <c r="I26" s="50">
        <f>+I23+I24+I25</f>
        <v>0</v>
      </c>
      <c r="J26" s="50">
        <f>+J23+J24+J25</f>
        <v>0</v>
      </c>
      <c r="K26" s="62" t="str">
        <f t="shared" si="3"/>
        <v/>
      </c>
      <c r="L26" s="62" t="str">
        <f t="shared" si="4"/>
        <v/>
      </c>
    </row>
    <row r="27" spans="2:12" ht="12.75">
      <c r="B27" s="130" t="s">
        <v>25</v>
      </c>
      <c r="C27" s="130"/>
      <c r="D27" s="130"/>
      <c r="E27" s="130"/>
      <c r="F27" s="130"/>
      <c r="G27" s="55">
        <f>+G16+G26</f>
        <v>-929422.1099999845</v>
      </c>
      <c r="H27" s="55">
        <f>+H16+H26</f>
        <v>238457</v>
      </c>
      <c r="I27" s="55">
        <f>+I16+I26</f>
        <v>238457</v>
      </c>
      <c r="J27" s="55">
        <f>+J16+J26</f>
        <v>245871.14999997616</v>
      </c>
      <c r="K27" s="52"/>
      <c r="L27" s="52"/>
    </row>
    <row r="29" spans="2:12" ht="15">
      <c r="B29" s="65"/>
      <c r="C29" s="65"/>
      <c r="D29" s="65"/>
      <c r="E29" s="65"/>
      <c r="F29" s="65"/>
      <c r="G29" s="66"/>
      <c r="H29" s="67"/>
      <c r="I29" s="67"/>
      <c r="J29" s="66"/>
      <c r="K29" s="66"/>
      <c r="L29" s="66"/>
    </row>
    <row r="30" spans="2:12" ht="12.75" customHeight="1">
      <c r="B30" s="125"/>
      <c r="C30" s="125"/>
      <c r="D30" s="125"/>
      <c r="E30" s="125"/>
      <c r="F30" s="125"/>
      <c r="G30" s="125"/>
      <c r="H30" s="125"/>
      <c r="I30" s="125"/>
      <c r="J30" s="125"/>
      <c r="K30" s="126" t="s">
        <v>294</v>
      </c>
      <c r="L30" s="125"/>
    </row>
    <row r="31" spans="2:12" ht="12.75"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2:12" ht="12.75" customHeight="1">
      <c r="B32" s="125"/>
      <c r="C32" s="125"/>
      <c r="D32" s="125"/>
      <c r="E32" s="125"/>
      <c r="F32" s="125"/>
      <c r="G32" s="125"/>
      <c r="H32" s="125"/>
      <c r="I32" s="125"/>
      <c r="J32" s="125"/>
      <c r="K32" s="126" t="s">
        <v>250</v>
      </c>
      <c r="L32" s="125"/>
    </row>
    <row r="33" spans="2:12" ht="11.25" customHeight="1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2:12" ht="11.25" customHeight="1"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2:12" ht="11.25" customHeight="1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  <row r="36" spans="2:12" ht="12.75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</row>
    <row r="37" spans="2:12" ht="12.75"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</row>
  </sheetData>
  <mergeCells count="22">
    <mergeCell ref="B1:L1"/>
    <mergeCell ref="B3:L3"/>
    <mergeCell ref="B5:L5"/>
    <mergeCell ref="B7:F7"/>
    <mergeCell ref="B8:F8"/>
    <mergeCell ref="B9:F9"/>
    <mergeCell ref="B10:F10"/>
    <mergeCell ref="B11:F11"/>
    <mergeCell ref="B18:F18"/>
    <mergeCell ref="B19:F19"/>
    <mergeCell ref="B12:F12"/>
    <mergeCell ref="B13:F13"/>
    <mergeCell ref="B14:F14"/>
    <mergeCell ref="B16:F16"/>
    <mergeCell ref="B27:F27"/>
    <mergeCell ref="B20:F20"/>
    <mergeCell ref="B21:F21"/>
    <mergeCell ref="B22:F22"/>
    <mergeCell ref="B23:F23"/>
    <mergeCell ref="B24:F24"/>
    <mergeCell ref="B25:F25"/>
    <mergeCell ref="B26:F26"/>
  </mergeCells>
  <pageMargins left="0.7" right="0.7" top="0.75" bottom="0.62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96DF-5751-4A47-ADC7-4D29ED3EBEBE}">
  <sheetPr codeName="Sheet3"/>
  <dimension ref="A1:O22"/>
  <sheetViews>
    <sheetView zoomScaleNormal="100" workbookViewId="0">
      <selection activeCell="A8" sqref="A8:G8"/>
    </sheetView>
  </sheetViews>
  <sheetFormatPr defaultRowHeight="12.75"/>
  <cols>
    <col min="1" max="1" width="75" style="71" customWidth="1"/>
    <col min="2" max="2" width="19.6640625" style="80" customWidth="1"/>
    <col min="3" max="4" width="15.83203125" style="81" customWidth="1"/>
    <col min="5" max="5" width="21.6640625" style="81" customWidth="1"/>
    <col min="6" max="6" width="15.83203125" style="82" customWidth="1"/>
    <col min="7" max="7" width="12.33203125" style="82" customWidth="1"/>
    <col min="8" max="8" width="18" style="71" bestFit="1" customWidth="1"/>
    <col min="9" max="9" width="11" style="71" bestFit="1" customWidth="1"/>
    <col min="10" max="10" width="18" style="71" bestFit="1" customWidth="1"/>
    <col min="11" max="11" width="11" style="71" bestFit="1" customWidth="1"/>
    <col min="12" max="256" width="9.33203125" style="71"/>
    <col min="257" max="257" width="75" style="71" customWidth="1"/>
    <col min="258" max="258" width="34.83203125" style="71" customWidth="1"/>
    <col min="259" max="259" width="23.5" style="71" customWidth="1"/>
    <col min="260" max="260" width="20.5" style="71" bestFit="1" customWidth="1"/>
    <col min="261" max="261" width="32.1640625" style="71" customWidth="1"/>
    <col min="262" max="262" width="19.1640625" style="71" bestFit="1" customWidth="1"/>
    <col min="263" max="263" width="18.1640625" style="71" bestFit="1" customWidth="1"/>
    <col min="264" max="264" width="18" style="71" bestFit="1" customWidth="1"/>
    <col min="265" max="265" width="11" style="71" bestFit="1" customWidth="1"/>
    <col min="266" max="266" width="18" style="71" bestFit="1" customWidth="1"/>
    <col min="267" max="267" width="11" style="71" bestFit="1" customWidth="1"/>
    <col min="268" max="512" width="9.33203125" style="71"/>
    <col min="513" max="513" width="75" style="71" customWidth="1"/>
    <col min="514" max="514" width="34.83203125" style="71" customWidth="1"/>
    <col min="515" max="515" width="23.5" style="71" customWidth="1"/>
    <col min="516" max="516" width="20.5" style="71" bestFit="1" customWidth="1"/>
    <col min="517" max="517" width="32.1640625" style="71" customWidth="1"/>
    <col min="518" max="518" width="19.1640625" style="71" bestFit="1" customWidth="1"/>
    <col min="519" max="519" width="18.1640625" style="71" bestFit="1" customWidth="1"/>
    <col min="520" max="520" width="18" style="71" bestFit="1" customWidth="1"/>
    <col min="521" max="521" width="11" style="71" bestFit="1" customWidth="1"/>
    <col min="522" max="522" width="18" style="71" bestFit="1" customWidth="1"/>
    <col min="523" max="523" width="11" style="71" bestFit="1" customWidth="1"/>
    <col min="524" max="768" width="9.33203125" style="71"/>
    <col min="769" max="769" width="75" style="71" customWidth="1"/>
    <col min="770" max="770" width="34.83203125" style="71" customWidth="1"/>
    <col min="771" max="771" width="23.5" style="71" customWidth="1"/>
    <col min="772" max="772" width="20.5" style="71" bestFit="1" customWidth="1"/>
    <col min="773" max="773" width="32.1640625" style="71" customWidth="1"/>
    <col min="774" max="774" width="19.1640625" style="71" bestFit="1" customWidth="1"/>
    <col min="775" max="775" width="18.1640625" style="71" bestFit="1" customWidth="1"/>
    <col min="776" max="776" width="18" style="71" bestFit="1" customWidth="1"/>
    <col min="777" max="777" width="11" style="71" bestFit="1" customWidth="1"/>
    <col min="778" max="778" width="18" style="71" bestFit="1" customWidth="1"/>
    <col min="779" max="779" width="11" style="71" bestFit="1" customWidth="1"/>
    <col min="780" max="1024" width="9.33203125" style="71"/>
    <col min="1025" max="1025" width="75" style="71" customWidth="1"/>
    <col min="1026" max="1026" width="34.83203125" style="71" customWidth="1"/>
    <col min="1027" max="1027" width="23.5" style="71" customWidth="1"/>
    <col min="1028" max="1028" width="20.5" style="71" bestFit="1" customWidth="1"/>
    <col min="1029" max="1029" width="32.1640625" style="71" customWidth="1"/>
    <col min="1030" max="1030" width="19.1640625" style="71" bestFit="1" customWidth="1"/>
    <col min="1031" max="1031" width="18.1640625" style="71" bestFit="1" customWidth="1"/>
    <col min="1032" max="1032" width="18" style="71" bestFit="1" customWidth="1"/>
    <col min="1033" max="1033" width="11" style="71" bestFit="1" customWidth="1"/>
    <col min="1034" max="1034" width="18" style="71" bestFit="1" customWidth="1"/>
    <col min="1035" max="1035" width="11" style="71" bestFit="1" customWidth="1"/>
    <col min="1036" max="1280" width="9.33203125" style="71"/>
    <col min="1281" max="1281" width="75" style="71" customWidth="1"/>
    <col min="1282" max="1282" width="34.83203125" style="71" customWidth="1"/>
    <col min="1283" max="1283" width="23.5" style="71" customWidth="1"/>
    <col min="1284" max="1284" width="20.5" style="71" bestFit="1" customWidth="1"/>
    <col min="1285" max="1285" width="32.1640625" style="71" customWidth="1"/>
    <col min="1286" max="1286" width="19.1640625" style="71" bestFit="1" customWidth="1"/>
    <col min="1287" max="1287" width="18.1640625" style="71" bestFit="1" customWidth="1"/>
    <col min="1288" max="1288" width="18" style="71" bestFit="1" customWidth="1"/>
    <col min="1289" max="1289" width="11" style="71" bestFit="1" customWidth="1"/>
    <col min="1290" max="1290" width="18" style="71" bestFit="1" customWidth="1"/>
    <col min="1291" max="1291" width="11" style="71" bestFit="1" customWidth="1"/>
    <col min="1292" max="1536" width="9.33203125" style="71"/>
    <col min="1537" max="1537" width="75" style="71" customWidth="1"/>
    <col min="1538" max="1538" width="34.83203125" style="71" customWidth="1"/>
    <col min="1539" max="1539" width="23.5" style="71" customWidth="1"/>
    <col min="1540" max="1540" width="20.5" style="71" bestFit="1" customWidth="1"/>
    <col min="1541" max="1541" width="32.1640625" style="71" customWidth="1"/>
    <col min="1542" max="1542" width="19.1640625" style="71" bestFit="1" customWidth="1"/>
    <col min="1543" max="1543" width="18.1640625" style="71" bestFit="1" customWidth="1"/>
    <col min="1544" max="1544" width="18" style="71" bestFit="1" customWidth="1"/>
    <col min="1545" max="1545" width="11" style="71" bestFit="1" customWidth="1"/>
    <col min="1546" max="1546" width="18" style="71" bestFit="1" customWidth="1"/>
    <col min="1547" max="1547" width="11" style="71" bestFit="1" customWidth="1"/>
    <col min="1548" max="1792" width="9.33203125" style="71"/>
    <col min="1793" max="1793" width="75" style="71" customWidth="1"/>
    <col min="1794" max="1794" width="34.83203125" style="71" customWidth="1"/>
    <col min="1795" max="1795" width="23.5" style="71" customWidth="1"/>
    <col min="1796" max="1796" width="20.5" style="71" bestFit="1" customWidth="1"/>
    <col min="1797" max="1797" width="32.1640625" style="71" customWidth="1"/>
    <col min="1798" max="1798" width="19.1640625" style="71" bestFit="1" customWidth="1"/>
    <col min="1799" max="1799" width="18.1640625" style="71" bestFit="1" customWidth="1"/>
    <col min="1800" max="1800" width="18" style="71" bestFit="1" customWidth="1"/>
    <col min="1801" max="1801" width="11" style="71" bestFit="1" customWidth="1"/>
    <col min="1802" max="1802" width="18" style="71" bestFit="1" customWidth="1"/>
    <col min="1803" max="1803" width="11" style="71" bestFit="1" customWidth="1"/>
    <col min="1804" max="2048" width="9.33203125" style="71"/>
    <col min="2049" max="2049" width="75" style="71" customWidth="1"/>
    <col min="2050" max="2050" width="34.83203125" style="71" customWidth="1"/>
    <col min="2051" max="2051" width="23.5" style="71" customWidth="1"/>
    <col min="2052" max="2052" width="20.5" style="71" bestFit="1" customWidth="1"/>
    <col min="2053" max="2053" width="32.1640625" style="71" customWidth="1"/>
    <col min="2054" max="2054" width="19.1640625" style="71" bestFit="1" customWidth="1"/>
    <col min="2055" max="2055" width="18.1640625" style="71" bestFit="1" customWidth="1"/>
    <col min="2056" max="2056" width="18" style="71" bestFit="1" customWidth="1"/>
    <col min="2057" max="2057" width="11" style="71" bestFit="1" customWidth="1"/>
    <col min="2058" max="2058" width="18" style="71" bestFit="1" customWidth="1"/>
    <col min="2059" max="2059" width="11" style="71" bestFit="1" customWidth="1"/>
    <col min="2060" max="2304" width="9.33203125" style="71"/>
    <col min="2305" max="2305" width="75" style="71" customWidth="1"/>
    <col min="2306" max="2306" width="34.83203125" style="71" customWidth="1"/>
    <col min="2307" max="2307" width="23.5" style="71" customWidth="1"/>
    <col min="2308" max="2308" width="20.5" style="71" bestFit="1" customWidth="1"/>
    <col min="2309" max="2309" width="32.1640625" style="71" customWidth="1"/>
    <col min="2310" max="2310" width="19.1640625" style="71" bestFit="1" customWidth="1"/>
    <col min="2311" max="2311" width="18.1640625" style="71" bestFit="1" customWidth="1"/>
    <col min="2312" max="2312" width="18" style="71" bestFit="1" customWidth="1"/>
    <col min="2313" max="2313" width="11" style="71" bestFit="1" customWidth="1"/>
    <col min="2314" max="2314" width="18" style="71" bestFit="1" customWidth="1"/>
    <col min="2315" max="2315" width="11" style="71" bestFit="1" customWidth="1"/>
    <col min="2316" max="2560" width="9.33203125" style="71"/>
    <col min="2561" max="2561" width="75" style="71" customWidth="1"/>
    <col min="2562" max="2562" width="34.83203125" style="71" customWidth="1"/>
    <col min="2563" max="2563" width="23.5" style="71" customWidth="1"/>
    <col min="2564" max="2564" width="20.5" style="71" bestFit="1" customWidth="1"/>
    <col min="2565" max="2565" width="32.1640625" style="71" customWidth="1"/>
    <col min="2566" max="2566" width="19.1640625" style="71" bestFit="1" customWidth="1"/>
    <col min="2567" max="2567" width="18.1640625" style="71" bestFit="1" customWidth="1"/>
    <col min="2568" max="2568" width="18" style="71" bestFit="1" customWidth="1"/>
    <col min="2569" max="2569" width="11" style="71" bestFit="1" customWidth="1"/>
    <col min="2570" max="2570" width="18" style="71" bestFit="1" customWidth="1"/>
    <col min="2571" max="2571" width="11" style="71" bestFit="1" customWidth="1"/>
    <col min="2572" max="2816" width="9.33203125" style="71"/>
    <col min="2817" max="2817" width="75" style="71" customWidth="1"/>
    <col min="2818" max="2818" width="34.83203125" style="71" customWidth="1"/>
    <col min="2819" max="2819" width="23.5" style="71" customWidth="1"/>
    <col min="2820" max="2820" width="20.5" style="71" bestFit="1" customWidth="1"/>
    <col min="2821" max="2821" width="32.1640625" style="71" customWidth="1"/>
    <col min="2822" max="2822" width="19.1640625" style="71" bestFit="1" customWidth="1"/>
    <col min="2823" max="2823" width="18.1640625" style="71" bestFit="1" customWidth="1"/>
    <col min="2824" max="2824" width="18" style="71" bestFit="1" customWidth="1"/>
    <col min="2825" max="2825" width="11" style="71" bestFit="1" customWidth="1"/>
    <col min="2826" max="2826" width="18" style="71" bestFit="1" customWidth="1"/>
    <col min="2827" max="2827" width="11" style="71" bestFit="1" customWidth="1"/>
    <col min="2828" max="3072" width="9.33203125" style="71"/>
    <col min="3073" max="3073" width="75" style="71" customWidth="1"/>
    <col min="3074" max="3074" width="34.83203125" style="71" customWidth="1"/>
    <col min="3075" max="3075" width="23.5" style="71" customWidth="1"/>
    <col min="3076" max="3076" width="20.5" style="71" bestFit="1" customWidth="1"/>
    <col min="3077" max="3077" width="32.1640625" style="71" customWidth="1"/>
    <col min="3078" max="3078" width="19.1640625" style="71" bestFit="1" customWidth="1"/>
    <col min="3079" max="3079" width="18.1640625" style="71" bestFit="1" customWidth="1"/>
    <col min="3080" max="3080" width="18" style="71" bestFit="1" customWidth="1"/>
    <col min="3081" max="3081" width="11" style="71" bestFit="1" customWidth="1"/>
    <col min="3082" max="3082" width="18" style="71" bestFit="1" customWidth="1"/>
    <col min="3083" max="3083" width="11" style="71" bestFit="1" customWidth="1"/>
    <col min="3084" max="3328" width="9.33203125" style="71"/>
    <col min="3329" max="3329" width="75" style="71" customWidth="1"/>
    <col min="3330" max="3330" width="34.83203125" style="71" customWidth="1"/>
    <col min="3331" max="3331" width="23.5" style="71" customWidth="1"/>
    <col min="3332" max="3332" width="20.5" style="71" bestFit="1" customWidth="1"/>
    <col min="3333" max="3333" width="32.1640625" style="71" customWidth="1"/>
    <col min="3334" max="3334" width="19.1640625" style="71" bestFit="1" customWidth="1"/>
    <col min="3335" max="3335" width="18.1640625" style="71" bestFit="1" customWidth="1"/>
    <col min="3336" max="3336" width="18" style="71" bestFit="1" customWidth="1"/>
    <col min="3337" max="3337" width="11" style="71" bestFit="1" customWidth="1"/>
    <col min="3338" max="3338" width="18" style="71" bestFit="1" customWidth="1"/>
    <col min="3339" max="3339" width="11" style="71" bestFit="1" customWidth="1"/>
    <col min="3340" max="3584" width="9.33203125" style="71"/>
    <col min="3585" max="3585" width="75" style="71" customWidth="1"/>
    <col min="3586" max="3586" width="34.83203125" style="71" customWidth="1"/>
    <col min="3587" max="3587" width="23.5" style="71" customWidth="1"/>
    <col min="3588" max="3588" width="20.5" style="71" bestFit="1" customWidth="1"/>
    <col min="3589" max="3589" width="32.1640625" style="71" customWidth="1"/>
    <col min="3590" max="3590" width="19.1640625" style="71" bestFit="1" customWidth="1"/>
    <col min="3591" max="3591" width="18.1640625" style="71" bestFit="1" customWidth="1"/>
    <col min="3592" max="3592" width="18" style="71" bestFit="1" customWidth="1"/>
    <col min="3593" max="3593" width="11" style="71" bestFit="1" customWidth="1"/>
    <col min="3594" max="3594" width="18" style="71" bestFit="1" customWidth="1"/>
    <col min="3595" max="3595" width="11" style="71" bestFit="1" customWidth="1"/>
    <col min="3596" max="3840" width="9.33203125" style="71"/>
    <col min="3841" max="3841" width="75" style="71" customWidth="1"/>
    <col min="3842" max="3842" width="34.83203125" style="71" customWidth="1"/>
    <col min="3843" max="3843" width="23.5" style="71" customWidth="1"/>
    <col min="3844" max="3844" width="20.5" style="71" bestFit="1" customWidth="1"/>
    <col min="3845" max="3845" width="32.1640625" style="71" customWidth="1"/>
    <col min="3846" max="3846" width="19.1640625" style="71" bestFit="1" customWidth="1"/>
    <col min="3847" max="3847" width="18.1640625" style="71" bestFit="1" customWidth="1"/>
    <col min="3848" max="3848" width="18" style="71" bestFit="1" customWidth="1"/>
    <col min="3849" max="3849" width="11" style="71" bestFit="1" customWidth="1"/>
    <col min="3850" max="3850" width="18" style="71" bestFit="1" customWidth="1"/>
    <col min="3851" max="3851" width="11" style="71" bestFit="1" customWidth="1"/>
    <col min="3852" max="4096" width="9.33203125" style="71"/>
    <col min="4097" max="4097" width="75" style="71" customWidth="1"/>
    <col min="4098" max="4098" width="34.83203125" style="71" customWidth="1"/>
    <col min="4099" max="4099" width="23.5" style="71" customWidth="1"/>
    <col min="4100" max="4100" width="20.5" style="71" bestFit="1" customWidth="1"/>
    <col min="4101" max="4101" width="32.1640625" style="71" customWidth="1"/>
    <col min="4102" max="4102" width="19.1640625" style="71" bestFit="1" customWidth="1"/>
    <col min="4103" max="4103" width="18.1640625" style="71" bestFit="1" customWidth="1"/>
    <col min="4104" max="4104" width="18" style="71" bestFit="1" customWidth="1"/>
    <col min="4105" max="4105" width="11" style="71" bestFit="1" customWidth="1"/>
    <col min="4106" max="4106" width="18" style="71" bestFit="1" customWidth="1"/>
    <col min="4107" max="4107" width="11" style="71" bestFit="1" customWidth="1"/>
    <col min="4108" max="4352" width="9.33203125" style="71"/>
    <col min="4353" max="4353" width="75" style="71" customWidth="1"/>
    <col min="4354" max="4354" width="34.83203125" style="71" customWidth="1"/>
    <col min="4355" max="4355" width="23.5" style="71" customWidth="1"/>
    <col min="4356" max="4356" width="20.5" style="71" bestFit="1" customWidth="1"/>
    <col min="4357" max="4357" width="32.1640625" style="71" customWidth="1"/>
    <col min="4358" max="4358" width="19.1640625" style="71" bestFit="1" customWidth="1"/>
    <col min="4359" max="4359" width="18.1640625" style="71" bestFit="1" customWidth="1"/>
    <col min="4360" max="4360" width="18" style="71" bestFit="1" customWidth="1"/>
    <col min="4361" max="4361" width="11" style="71" bestFit="1" customWidth="1"/>
    <col min="4362" max="4362" width="18" style="71" bestFit="1" customWidth="1"/>
    <col min="4363" max="4363" width="11" style="71" bestFit="1" customWidth="1"/>
    <col min="4364" max="4608" width="9.33203125" style="71"/>
    <col min="4609" max="4609" width="75" style="71" customWidth="1"/>
    <col min="4610" max="4610" width="34.83203125" style="71" customWidth="1"/>
    <col min="4611" max="4611" width="23.5" style="71" customWidth="1"/>
    <col min="4612" max="4612" width="20.5" style="71" bestFit="1" customWidth="1"/>
    <col min="4613" max="4613" width="32.1640625" style="71" customWidth="1"/>
    <col min="4614" max="4614" width="19.1640625" style="71" bestFit="1" customWidth="1"/>
    <col min="4615" max="4615" width="18.1640625" style="71" bestFit="1" customWidth="1"/>
    <col min="4616" max="4616" width="18" style="71" bestFit="1" customWidth="1"/>
    <col min="4617" max="4617" width="11" style="71" bestFit="1" customWidth="1"/>
    <col min="4618" max="4618" width="18" style="71" bestFit="1" customWidth="1"/>
    <col min="4619" max="4619" width="11" style="71" bestFit="1" customWidth="1"/>
    <col min="4620" max="4864" width="9.33203125" style="71"/>
    <col min="4865" max="4865" width="75" style="71" customWidth="1"/>
    <col min="4866" max="4866" width="34.83203125" style="71" customWidth="1"/>
    <col min="4867" max="4867" width="23.5" style="71" customWidth="1"/>
    <col min="4868" max="4868" width="20.5" style="71" bestFit="1" customWidth="1"/>
    <col min="4869" max="4869" width="32.1640625" style="71" customWidth="1"/>
    <col min="4870" max="4870" width="19.1640625" style="71" bestFit="1" customWidth="1"/>
    <col min="4871" max="4871" width="18.1640625" style="71" bestFit="1" customWidth="1"/>
    <col min="4872" max="4872" width="18" style="71" bestFit="1" customWidth="1"/>
    <col min="4873" max="4873" width="11" style="71" bestFit="1" customWidth="1"/>
    <col min="4874" max="4874" width="18" style="71" bestFit="1" customWidth="1"/>
    <col min="4875" max="4875" width="11" style="71" bestFit="1" customWidth="1"/>
    <col min="4876" max="5120" width="9.33203125" style="71"/>
    <col min="5121" max="5121" width="75" style="71" customWidth="1"/>
    <col min="5122" max="5122" width="34.83203125" style="71" customWidth="1"/>
    <col min="5123" max="5123" width="23.5" style="71" customWidth="1"/>
    <col min="5124" max="5124" width="20.5" style="71" bestFit="1" customWidth="1"/>
    <col min="5125" max="5125" width="32.1640625" style="71" customWidth="1"/>
    <col min="5126" max="5126" width="19.1640625" style="71" bestFit="1" customWidth="1"/>
    <col min="5127" max="5127" width="18.1640625" style="71" bestFit="1" customWidth="1"/>
    <col min="5128" max="5128" width="18" style="71" bestFit="1" customWidth="1"/>
    <col min="5129" max="5129" width="11" style="71" bestFit="1" customWidth="1"/>
    <col min="5130" max="5130" width="18" style="71" bestFit="1" customWidth="1"/>
    <col min="5131" max="5131" width="11" style="71" bestFit="1" customWidth="1"/>
    <col min="5132" max="5376" width="9.33203125" style="71"/>
    <col min="5377" max="5377" width="75" style="71" customWidth="1"/>
    <col min="5378" max="5378" width="34.83203125" style="71" customWidth="1"/>
    <col min="5379" max="5379" width="23.5" style="71" customWidth="1"/>
    <col min="5380" max="5380" width="20.5" style="71" bestFit="1" customWidth="1"/>
    <col min="5381" max="5381" width="32.1640625" style="71" customWidth="1"/>
    <col min="5382" max="5382" width="19.1640625" style="71" bestFit="1" customWidth="1"/>
    <col min="5383" max="5383" width="18.1640625" style="71" bestFit="1" customWidth="1"/>
    <col min="5384" max="5384" width="18" style="71" bestFit="1" customWidth="1"/>
    <col min="5385" max="5385" width="11" style="71" bestFit="1" customWidth="1"/>
    <col min="5386" max="5386" width="18" style="71" bestFit="1" customWidth="1"/>
    <col min="5387" max="5387" width="11" style="71" bestFit="1" customWidth="1"/>
    <col min="5388" max="5632" width="9.33203125" style="71"/>
    <col min="5633" max="5633" width="75" style="71" customWidth="1"/>
    <col min="5634" max="5634" width="34.83203125" style="71" customWidth="1"/>
    <col min="5635" max="5635" width="23.5" style="71" customWidth="1"/>
    <col min="5636" max="5636" width="20.5" style="71" bestFit="1" customWidth="1"/>
    <col min="5637" max="5637" width="32.1640625" style="71" customWidth="1"/>
    <col min="5638" max="5638" width="19.1640625" style="71" bestFit="1" customWidth="1"/>
    <col min="5639" max="5639" width="18.1640625" style="71" bestFit="1" customWidth="1"/>
    <col min="5640" max="5640" width="18" style="71" bestFit="1" customWidth="1"/>
    <col min="5641" max="5641" width="11" style="71" bestFit="1" customWidth="1"/>
    <col min="5642" max="5642" width="18" style="71" bestFit="1" customWidth="1"/>
    <col min="5643" max="5643" width="11" style="71" bestFit="1" customWidth="1"/>
    <col min="5644" max="5888" width="9.33203125" style="71"/>
    <col min="5889" max="5889" width="75" style="71" customWidth="1"/>
    <col min="5890" max="5890" width="34.83203125" style="71" customWidth="1"/>
    <col min="5891" max="5891" width="23.5" style="71" customWidth="1"/>
    <col min="5892" max="5892" width="20.5" style="71" bestFit="1" customWidth="1"/>
    <col min="5893" max="5893" width="32.1640625" style="71" customWidth="1"/>
    <col min="5894" max="5894" width="19.1640625" style="71" bestFit="1" customWidth="1"/>
    <col min="5895" max="5895" width="18.1640625" style="71" bestFit="1" customWidth="1"/>
    <col min="5896" max="5896" width="18" style="71" bestFit="1" customWidth="1"/>
    <col min="5897" max="5897" width="11" style="71" bestFit="1" customWidth="1"/>
    <col min="5898" max="5898" width="18" style="71" bestFit="1" customWidth="1"/>
    <col min="5899" max="5899" width="11" style="71" bestFit="1" customWidth="1"/>
    <col min="5900" max="6144" width="9.33203125" style="71"/>
    <col min="6145" max="6145" width="75" style="71" customWidth="1"/>
    <col min="6146" max="6146" width="34.83203125" style="71" customWidth="1"/>
    <col min="6147" max="6147" width="23.5" style="71" customWidth="1"/>
    <col min="6148" max="6148" width="20.5" style="71" bestFit="1" customWidth="1"/>
    <col min="6149" max="6149" width="32.1640625" style="71" customWidth="1"/>
    <col min="6150" max="6150" width="19.1640625" style="71" bestFit="1" customWidth="1"/>
    <col min="6151" max="6151" width="18.1640625" style="71" bestFit="1" customWidth="1"/>
    <col min="6152" max="6152" width="18" style="71" bestFit="1" customWidth="1"/>
    <col min="6153" max="6153" width="11" style="71" bestFit="1" customWidth="1"/>
    <col min="6154" max="6154" width="18" style="71" bestFit="1" customWidth="1"/>
    <col min="6155" max="6155" width="11" style="71" bestFit="1" customWidth="1"/>
    <col min="6156" max="6400" width="9.33203125" style="71"/>
    <col min="6401" max="6401" width="75" style="71" customWidth="1"/>
    <col min="6402" max="6402" width="34.83203125" style="71" customWidth="1"/>
    <col min="6403" max="6403" width="23.5" style="71" customWidth="1"/>
    <col min="6404" max="6404" width="20.5" style="71" bestFit="1" customWidth="1"/>
    <col min="6405" max="6405" width="32.1640625" style="71" customWidth="1"/>
    <col min="6406" max="6406" width="19.1640625" style="71" bestFit="1" customWidth="1"/>
    <col min="6407" max="6407" width="18.1640625" style="71" bestFit="1" customWidth="1"/>
    <col min="6408" max="6408" width="18" style="71" bestFit="1" customWidth="1"/>
    <col min="6409" max="6409" width="11" style="71" bestFit="1" customWidth="1"/>
    <col min="6410" max="6410" width="18" style="71" bestFit="1" customWidth="1"/>
    <col min="6411" max="6411" width="11" style="71" bestFit="1" customWidth="1"/>
    <col min="6412" max="6656" width="9.33203125" style="71"/>
    <col min="6657" max="6657" width="75" style="71" customWidth="1"/>
    <col min="6658" max="6658" width="34.83203125" style="71" customWidth="1"/>
    <col min="6659" max="6659" width="23.5" style="71" customWidth="1"/>
    <col min="6660" max="6660" width="20.5" style="71" bestFit="1" customWidth="1"/>
    <col min="6661" max="6661" width="32.1640625" style="71" customWidth="1"/>
    <col min="6662" max="6662" width="19.1640625" style="71" bestFit="1" customWidth="1"/>
    <col min="6663" max="6663" width="18.1640625" style="71" bestFit="1" customWidth="1"/>
    <col min="6664" max="6664" width="18" style="71" bestFit="1" customWidth="1"/>
    <col min="6665" max="6665" width="11" style="71" bestFit="1" customWidth="1"/>
    <col min="6666" max="6666" width="18" style="71" bestFit="1" customWidth="1"/>
    <col min="6667" max="6667" width="11" style="71" bestFit="1" customWidth="1"/>
    <col min="6668" max="6912" width="9.33203125" style="71"/>
    <col min="6913" max="6913" width="75" style="71" customWidth="1"/>
    <col min="6914" max="6914" width="34.83203125" style="71" customWidth="1"/>
    <col min="6915" max="6915" width="23.5" style="71" customWidth="1"/>
    <col min="6916" max="6916" width="20.5" style="71" bestFit="1" customWidth="1"/>
    <col min="6917" max="6917" width="32.1640625" style="71" customWidth="1"/>
    <col min="6918" max="6918" width="19.1640625" style="71" bestFit="1" customWidth="1"/>
    <col min="6919" max="6919" width="18.1640625" style="71" bestFit="1" customWidth="1"/>
    <col min="6920" max="6920" width="18" style="71" bestFit="1" customWidth="1"/>
    <col min="6921" max="6921" width="11" style="71" bestFit="1" customWidth="1"/>
    <col min="6922" max="6922" width="18" style="71" bestFit="1" customWidth="1"/>
    <col min="6923" max="6923" width="11" style="71" bestFit="1" customWidth="1"/>
    <col min="6924" max="7168" width="9.33203125" style="71"/>
    <col min="7169" max="7169" width="75" style="71" customWidth="1"/>
    <col min="7170" max="7170" width="34.83203125" style="71" customWidth="1"/>
    <col min="7171" max="7171" width="23.5" style="71" customWidth="1"/>
    <col min="7172" max="7172" width="20.5" style="71" bestFit="1" customWidth="1"/>
    <col min="7173" max="7173" width="32.1640625" style="71" customWidth="1"/>
    <col min="7174" max="7174" width="19.1640625" style="71" bestFit="1" customWidth="1"/>
    <col min="7175" max="7175" width="18.1640625" style="71" bestFit="1" customWidth="1"/>
    <col min="7176" max="7176" width="18" style="71" bestFit="1" customWidth="1"/>
    <col min="7177" max="7177" width="11" style="71" bestFit="1" customWidth="1"/>
    <col min="7178" max="7178" width="18" style="71" bestFit="1" customWidth="1"/>
    <col min="7179" max="7179" width="11" style="71" bestFit="1" customWidth="1"/>
    <col min="7180" max="7424" width="9.33203125" style="71"/>
    <col min="7425" max="7425" width="75" style="71" customWidth="1"/>
    <col min="7426" max="7426" width="34.83203125" style="71" customWidth="1"/>
    <col min="7427" max="7427" width="23.5" style="71" customWidth="1"/>
    <col min="7428" max="7428" width="20.5" style="71" bestFit="1" customWidth="1"/>
    <col min="7429" max="7429" width="32.1640625" style="71" customWidth="1"/>
    <col min="7430" max="7430" width="19.1640625" style="71" bestFit="1" customWidth="1"/>
    <col min="7431" max="7431" width="18.1640625" style="71" bestFit="1" customWidth="1"/>
    <col min="7432" max="7432" width="18" style="71" bestFit="1" customWidth="1"/>
    <col min="7433" max="7433" width="11" style="71" bestFit="1" customWidth="1"/>
    <col min="7434" max="7434" width="18" style="71" bestFit="1" customWidth="1"/>
    <col min="7435" max="7435" width="11" style="71" bestFit="1" customWidth="1"/>
    <col min="7436" max="7680" width="9.33203125" style="71"/>
    <col min="7681" max="7681" width="75" style="71" customWidth="1"/>
    <col min="7682" max="7682" width="34.83203125" style="71" customWidth="1"/>
    <col min="7683" max="7683" width="23.5" style="71" customWidth="1"/>
    <col min="7684" max="7684" width="20.5" style="71" bestFit="1" customWidth="1"/>
    <col min="7685" max="7685" width="32.1640625" style="71" customWidth="1"/>
    <col min="7686" max="7686" width="19.1640625" style="71" bestFit="1" customWidth="1"/>
    <col min="7687" max="7687" width="18.1640625" style="71" bestFit="1" customWidth="1"/>
    <col min="7688" max="7688" width="18" style="71" bestFit="1" customWidth="1"/>
    <col min="7689" max="7689" width="11" style="71" bestFit="1" customWidth="1"/>
    <col min="7690" max="7690" width="18" style="71" bestFit="1" customWidth="1"/>
    <col min="7691" max="7691" width="11" style="71" bestFit="1" customWidth="1"/>
    <col min="7692" max="7936" width="9.33203125" style="71"/>
    <col min="7937" max="7937" width="75" style="71" customWidth="1"/>
    <col min="7938" max="7938" width="34.83203125" style="71" customWidth="1"/>
    <col min="7939" max="7939" width="23.5" style="71" customWidth="1"/>
    <col min="7940" max="7940" width="20.5" style="71" bestFit="1" customWidth="1"/>
    <col min="7941" max="7941" width="32.1640625" style="71" customWidth="1"/>
    <col min="7942" max="7942" width="19.1640625" style="71" bestFit="1" customWidth="1"/>
    <col min="7943" max="7943" width="18.1640625" style="71" bestFit="1" customWidth="1"/>
    <col min="7944" max="7944" width="18" style="71" bestFit="1" customWidth="1"/>
    <col min="7945" max="7945" width="11" style="71" bestFit="1" customWidth="1"/>
    <col min="7946" max="7946" width="18" style="71" bestFit="1" customWidth="1"/>
    <col min="7947" max="7947" width="11" style="71" bestFit="1" customWidth="1"/>
    <col min="7948" max="8192" width="9.33203125" style="71"/>
    <col min="8193" max="8193" width="75" style="71" customWidth="1"/>
    <col min="8194" max="8194" width="34.83203125" style="71" customWidth="1"/>
    <col min="8195" max="8195" width="23.5" style="71" customWidth="1"/>
    <col min="8196" max="8196" width="20.5" style="71" bestFit="1" customWidth="1"/>
    <col min="8197" max="8197" width="32.1640625" style="71" customWidth="1"/>
    <col min="8198" max="8198" width="19.1640625" style="71" bestFit="1" customWidth="1"/>
    <col min="8199" max="8199" width="18.1640625" style="71" bestFit="1" customWidth="1"/>
    <col min="8200" max="8200" width="18" style="71" bestFit="1" customWidth="1"/>
    <col min="8201" max="8201" width="11" style="71" bestFit="1" customWidth="1"/>
    <col min="8202" max="8202" width="18" style="71" bestFit="1" customWidth="1"/>
    <col min="8203" max="8203" width="11" style="71" bestFit="1" customWidth="1"/>
    <col min="8204" max="8448" width="9.33203125" style="71"/>
    <col min="8449" max="8449" width="75" style="71" customWidth="1"/>
    <col min="8450" max="8450" width="34.83203125" style="71" customWidth="1"/>
    <col min="8451" max="8451" width="23.5" style="71" customWidth="1"/>
    <col min="8452" max="8452" width="20.5" style="71" bestFit="1" customWidth="1"/>
    <col min="8453" max="8453" width="32.1640625" style="71" customWidth="1"/>
    <col min="8454" max="8454" width="19.1640625" style="71" bestFit="1" customWidth="1"/>
    <col min="8455" max="8455" width="18.1640625" style="71" bestFit="1" customWidth="1"/>
    <col min="8456" max="8456" width="18" style="71" bestFit="1" customWidth="1"/>
    <col min="8457" max="8457" width="11" style="71" bestFit="1" customWidth="1"/>
    <col min="8458" max="8458" width="18" style="71" bestFit="1" customWidth="1"/>
    <col min="8459" max="8459" width="11" style="71" bestFit="1" customWidth="1"/>
    <col min="8460" max="8704" width="9.33203125" style="71"/>
    <col min="8705" max="8705" width="75" style="71" customWidth="1"/>
    <col min="8706" max="8706" width="34.83203125" style="71" customWidth="1"/>
    <col min="8707" max="8707" width="23.5" style="71" customWidth="1"/>
    <col min="8708" max="8708" width="20.5" style="71" bestFit="1" customWidth="1"/>
    <col min="8709" max="8709" width="32.1640625" style="71" customWidth="1"/>
    <col min="8710" max="8710" width="19.1640625" style="71" bestFit="1" customWidth="1"/>
    <col min="8711" max="8711" width="18.1640625" style="71" bestFit="1" customWidth="1"/>
    <col min="8712" max="8712" width="18" style="71" bestFit="1" customWidth="1"/>
    <col min="8713" max="8713" width="11" style="71" bestFit="1" customWidth="1"/>
    <col min="8714" max="8714" width="18" style="71" bestFit="1" customWidth="1"/>
    <col min="8715" max="8715" width="11" style="71" bestFit="1" customWidth="1"/>
    <col min="8716" max="8960" width="9.33203125" style="71"/>
    <col min="8961" max="8961" width="75" style="71" customWidth="1"/>
    <col min="8962" max="8962" width="34.83203125" style="71" customWidth="1"/>
    <col min="8963" max="8963" width="23.5" style="71" customWidth="1"/>
    <col min="8964" max="8964" width="20.5" style="71" bestFit="1" customWidth="1"/>
    <col min="8965" max="8965" width="32.1640625" style="71" customWidth="1"/>
    <col min="8966" max="8966" width="19.1640625" style="71" bestFit="1" customWidth="1"/>
    <col min="8967" max="8967" width="18.1640625" style="71" bestFit="1" customWidth="1"/>
    <col min="8968" max="8968" width="18" style="71" bestFit="1" customWidth="1"/>
    <col min="8969" max="8969" width="11" style="71" bestFit="1" customWidth="1"/>
    <col min="8970" max="8970" width="18" style="71" bestFit="1" customWidth="1"/>
    <col min="8971" max="8971" width="11" style="71" bestFit="1" customWidth="1"/>
    <col min="8972" max="9216" width="9.33203125" style="71"/>
    <col min="9217" max="9217" width="75" style="71" customWidth="1"/>
    <col min="9218" max="9218" width="34.83203125" style="71" customWidth="1"/>
    <col min="9219" max="9219" width="23.5" style="71" customWidth="1"/>
    <col min="9220" max="9220" width="20.5" style="71" bestFit="1" customWidth="1"/>
    <col min="9221" max="9221" width="32.1640625" style="71" customWidth="1"/>
    <col min="9222" max="9222" width="19.1640625" style="71" bestFit="1" customWidth="1"/>
    <col min="9223" max="9223" width="18.1640625" style="71" bestFit="1" customWidth="1"/>
    <col min="9224" max="9224" width="18" style="71" bestFit="1" customWidth="1"/>
    <col min="9225" max="9225" width="11" style="71" bestFit="1" customWidth="1"/>
    <col min="9226" max="9226" width="18" style="71" bestFit="1" customWidth="1"/>
    <col min="9227" max="9227" width="11" style="71" bestFit="1" customWidth="1"/>
    <col min="9228" max="9472" width="9.33203125" style="71"/>
    <col min="9473" max="9473" width="75" style="71" customWidth="1"/>
    <col min="9474" max="9474" width="34.83203125" style="71" customWidth="1"/>
    <col min="9475" max="9475" width="23.5" style="71" customWidth="1"/>
    <col min="9476" max="9476" width="20.5" style="71" bestFit="1" customWidth="1"/>
    <col min="9477" max="9477" width="32.1640625" style="71" customWidth="1"/>
    <col min="9478" max="9478" width="19.1640625" style="71" bestFit="1" customWidth="1"/>
    <col min="9479" max="9479" width="18.1640625" style="71" bestFit="1" customWidth="1"/>
    <col min="9480" max="9480" width="18" style="71" bestFit="1" customWidth="1"/>
    <col min="9481" max="9481" width="11" style="71" bestFit="1" customWidth="1"/>
    <col min="9482" max="9482" width="18" style="71" bestFit="1" customWidth="1"/>
    <col min="9483" max="9483" width="11" style="71" bestFit="1" customWidth="1"/>
    <col min="9484" max="9728" width="9.33203125" style="71"/>
    <col min="9729" max="9729" width="75" style="71" customWidth="1"/>
    <col min="9730" max="9730" width="34.83203125" style="71" customWidth="1"/>
    <col min="9731" max="9731" width="23.5" style="71" customWidth="1"/>
    <col min="9732" max="9732" width="20.5" style="71" bestFit="1" customWidth="1"/>
    <col min="9733" max="9733" width="32.1640625" style="71" customWidth="1"/>
    <col min="9734" max="9734" width="19.1640625" style="71" bestFit="1" customWidth="1"/>
    <col min="9735" max="9735" width="18.1640625" style="71" bestFit="1" customWidth="1"/>
    <col min="9736" max="9736" width="18" style="71" bestFit="1" customWidth="1"/>
    <col min="9737" max="9737" width="11" style="71" bestFit="1" customWidth="1"/>
    <col min="9738" max="9738" width="18" style="71" bestFit="1" customWidth="1"/>
    <col min="9739" max="9739" width="11" style="71" bestFit="1" customWidth="1"/>
    <col min="9740" max="9984" width="9.33203125" style="71"/>
    <col min="9985" max="9985" width="75" style="71" customWidth="1"/>
    <col min="9986" max="9986" width="34.83203125" style="71" customWidth="1"/>
    <col min="9987" max="9987" width="23.5" style="71" customWidth="1"/>
    <col min="9988" max="9988" width="20.5" style="71" bestFit="1" customWidth="1"/>
    <col min="9989" max="9989" width="32.1640625" style="71" customWidth="1"/>
    <col min="9990" max="9990" width="19.1640625" style="71" bestFit="1" customWidth="1"/>
    <col min="9991" max="9991" width="18.1640625" style="71" bestFit="1" customWidth="1"/>
    <col min="9992" max="9992" width="18" style="71" bestFit="1" customWidth="1"/>
    <col min="9993" max="9993" width="11" style="71" bestFit="1" customWidth="1"/>
    <col min="9994" max="9994" width="18" style="71" bestFit="1" customWidth="1"/>
    <col min="9995" max="9995" width="11" style="71" bestFit="1" customWidth="1"/>
    <col min="9996" max="10240" width="9.33203125" style="71"/>
    <col min="10241" max="10241" width="75" style="71" customWidth="1"/>
    <col min="10242" max="10242" width="34.83203125" style="71" customWidth="1"/>
    <col min="10243" max="10243" width="23.5" style="71" customWidth="1"/>
    <col min="10244" max="10244" width="20.5" style="71" bestFit="1" customWidth="1"/>
    <col min="10245" max="10245" width="32.1640625" style="71" customWidth="1"/>
    <col min="10246" max="10246" width="19.1640625" style="71" bestFit="1" customWidth="1"/>
    <col min="10247" max="10247" width="18.1640625" style="71" bestFit="1" customWidth="1"/>
    <col min="10248" max="10248" width="18" style="71" bestFit="1" customWidth="1"/>
    <col min="10249" max="10249" width="11" style="71" bestFit="1" customWidth="1"/>
    <col min="10250" max="10250" width="18" style="71" bestFit="1" customWidth="1"/>
    <col min="10251" max="10251" width="11" style="71" bestFit="1" customWidth="1"/>
    <col min="10252" max="10496" width="9.33203125" style="71"/>
    <col min="10497" max="10497" width="75" style="71" customWidth="1"/>
    <col min="10498" max="10498" width="34.83203125" style="71" customWidth="1"/>
    <col min="10499" max="10499" width="23.5" style="71" customWidth="1"/>
    <col min="10500" max="10500" width="20.5" style="71" bestFit="1" customWidth="1"/>
    <col min="10501" max="10501" width="32.1640625" style="71" customWidth="1"/>
    <col min="10502" max="10502" width="19.1640625" style="71" bestFit="1" customWidth="1"/>
    <col min="10503" max="10503" width="18.1640625" style="71" bestFit="1" customWidth="1"/>
    <col min="10504" max="10504" width="18" style="71" bestFit="1" customWidth="1"/>
    <col min="10505" max="10505" width="11" style="71" bestFit="1" customWidth="1"/>
    <col min="10506" max="10506" width="18" style="71" bestFit="1" customWidth="1"/>
    <col min="10507" max="10507" width="11" style="71" bestFit="1" customWidth="1"/>
    <col min="10508" max="10752" width="9.33203125" style="71"/>
    <col min="10753" max="10753" width="75" style="71" customWidth="1"/>
    <col min="10754" max="10754" width="34.83203125" style="71" customWidth="1"/>
    <col min="10755" max="10755" width="23.5" style="71" customWidth="1"/>
    <col min="10756" max="10756" width="20.5" style="71" bestFit="1" customWidth="1"/>
    <col min="10757" max="10757" width="32.1640625" style="71" customWidth="1"/>
    <col min="10758" max="10758" width="19.1640625" style="71" bestFit="1" customWidth="1"/>
    <col min="10759" max="10759" width="18.1640625" style="71" bestFit="1" customWidth="1"/>
    <col min="10760" max="10760" width="18" style="71" bestFit="1" customWidth="1"/>
    <col min="10761" max="10761" width="11" style="71" bestFit="1" customWidth="1"/>
    <col min="10762" max="10762" width="18" style="71" bestFit="1" customWidth="1"/>
    <col min="10763" max="10763" width="11" style="71" bestFit="1" customWidth="1"/>
    <col min="10764" max="11008" width="9.33203125" style="71"/>
    <col min="11009" max="11009" width="75" style="71" customWidth="1"/>
    <col min="11010" max="11010" width="34.83203125" style="71" customWidth="1"/>
    <col min="11011" max="11011" width="23.5" style="71" customWidth="1"/>
    <col min="11012" max="11012" width="20.5" style="71" bestFit="1" customWidth="1"/>
    <col min="11013" max="11013" width="32.1640625" style="71" customWidth="1"/>
    <col min="11014" max="11014" width="19.1640625" style="71" bestFit="1" customWidth="1"/>
    <col min="11015" max="11015" width="18.1640625" style="71" bestFit="1" customWidth="1"/>
    <col min="11016" max="11016" width="18" style="71" bestFit="1" customWidth="1"/>
    <col min="11017" max="11017" width="11" style="71" bestFit="1" customWidth="1"/>
    <col min="11018" max="11018" width="18" style="71" bestFit="1" customWidth="1"/>
    <col min="11019" max="11019" width="11" style="71" bestFit="1" customWidth="1"/>
    <col min="11020" max="11264" width="9.33203125" style="71"/>
    <col min="11265" max="11265" width="75" style="71" customWidth="1"/>
    <col min="11266" max="11266" width="34.83203125" style="71" customWidth="1"/>
    <col min="11267" max="11267" width="23.5" style="71" customWidth="1"/>
    <col min="11268" max="11268" width="20.5" style="71" bestFit="1" customWidth="1"/>
    <col min="11269" max="11269" width="32.1640625" style="71" customWidth="1"/>
    <col min="11270" max="11270" width="19.1640625" style="71" bestFit="1" customWidth="1"/>
    <col min="11271" max="11271" width="18.1640625" style="71" bestFit="1" customWidth="1"/>
    <col min="11272" max="11272" width="18" style="71" bestFit="1" customWidth="1"/>
    <col min="11273" max="11273" width="11" style="71" bestFit="1" customWidth="1"/>
    <col min="11274" max="11274" width="18" style="71" bestFit="1" customWidth="1"/>
    <col min="11275" max="11275" width="11" style="71" bestFit="1" customWidth="1"/>
    <col min="11276" max="11520" width="9.33203125" style="71"/>
    <col min="11521" max="11521" width="75" style="71" customWidth="1"/>
    <col min="11522" max="11522" width="34.83203125" style="71" customWidth="1"/>
    <col min="11523" max="11523" width="23.5" style="71" customWidth="1"/>
    <col min="11524" max="11524" width="20.5" style="71" bestFit="1" customWidth="1"/>
    <col min="11525" max="11525" width="32.1640625" style="71" customWidth="1"/>
    <col min="11526" max="11526" width="19.1640625" style="71" bestFit="1" customWidth="1"/>
    <col min="11527" max="11527" width="18.1640625" style="71" bestFit="1" customWidth="1"/>
    <col min="11528" max="11528" width="18" style="71" bestFit="1" customWidth="1"/>
    <col min="11529" max="11529" width="11" style="71" bestFit="1" customWidth="1"/>
    <col min="11530" max="11530" width="18" style="71" bestFit="1" customWidth="1"/>
    <col min="11531" max="11531" width="11" style="71" bestFit="1" customWidth="1"/>
    <col min="11532" max="11776" width="9.33203125" style="71"/>
    <col min="11777" max="11777" width="75" style="71" customWidth="1"/>
    <col min="11778" max="11778" width="34.83203125" style="71" customWidth="1"/>
    <col min="11779" max="11779" width="23.5" style="71" customWidth="1"/>
    <col min="11780" max="11780" width="20.5" style="71" bestFit="1" customWidth="1"/>
    <col min="11781" max="11781" width="32.1640625" style="71" customWidth="1"/>
    <col min="11782" max="11782" width="19.1640625" style="71" bestFit="1" customWidth="1"/>
    <col min="11783" max="11783" width="18.1640625" style="71" bestFit="1" customWidth="1"/>
    <col min="11784" max="11784" width="18" style="71" bestFit="1" customWidth="1"/>
    <col min="11785" max="11785" width="11" style="71" bestFit="1" customWidth="1"/>
    <col min="11786" max="11786" width="18" style="71" bestFit="1" customWidth="1"/>
    <col min="11787" max="11787" width="11" style="71" bestFit="1" customWidth="1"/>
    <col min="11788" max="12032" width="9.33203125" style="71"/>
    <col min="12033" max="12033" width="75" style="71" customWidth="1"/>
    <col min="12034" max="12034" width="34.83203125" style="71" customWidth="1"/>
    <col min="12035" max="12035" width="23.5" style="71" customWidth="1"/>
    <col min="12036" max="12036" width="20.5" style="71" bestFit="1" customWidth="1"/>
    <col min="12037" max="12037" width="32.1640625" style="71" customWidth="1"/>
    <col min="12038" max="12038" width="19.1640625" style="71" bestFit="1" customWidth="1"/>
    <col min="12039" max="12039" width="18.1640625" style="71" bestFit="1" customWidth="1"/>
    <col min="12040" max="12040" width="18" style="71" bestFit="1" customWidth="1"/>
    <col min="12041" max="12041" width="11" style="71" bestFit="1" customWidth="1"/>
    <col min="12042" max="12042" width="18" style="71" bestFit="1" customWidth="1"/>
    <col min="12043" max="12043" width="11" style="71" bestFit="1" customWidth="1"/>
    <col min="12044" max="12288" width="9.33203125" style="71"/>
    <col min="12289" max="12289" width="75" style="71" customWidth="1"/>
    <col min="12290" max="12290" width="34.83203125" style="71" customWidth="1"/>
    <col min="12291" max="12291" width="23.5" style="71" customWidth="1"/>
    <col min="12292" max="12292" width="20.5" style="71" bestFit="1" customWidth="1"/>
    <col min="12293" max="12293" width="32.1640625" style="71" customWidth="1"/>
    <col min="12294" max="12294" width="19.1640625" style="71" bestFit="1" customWidth="1"/>
    <col min="12295" max="12295" width="18.1640625" style="71" bestFit="1" customWidth="1"/>
    <col min="12296" max="12296" width="18" style="71" bestFit="1" customWidth="1"/>
    <col min="12297" max="12297" width="11" style="71" bestFit="1" customWidth="1"/>
    <col min="12298" max="12298" width="18" style="71" bestFit="1" customWidth="1"/>
    <col min="12299" max="12299" width="11" style="71" bestFit="1" customWidth="1"/>
    <col min="12300" max="12544" width="9.33203125" style="71"/>
    <col min="12545" max="12545" width="75" style="71" customWidth="1"/>
    <col min="12546" max="12546" width="34.83203125" style="71" customWidth="1"/>
    <col min="12547" max="12547" width="23.5" style="71" customWidth="1"/>
    <col min="12548" max="12548" width="20.5" style="71" bestFit="1" customWidth="1"/>
    <col min="12549" max="12549" width="32.1640625" style="71" customWidth="1"/>
    <col min="12550" max="12550" width="19.1640625" style="71" bestFit="1" customWidth="1"/>
    <col min="12551" max="12551" width="18.1640625" style="71" bestFit="1" customWidth="1"/>
    <col min="12552" max="12552" width="18" style="71" bestFit="1" customWidth="1"/>
    <col min="12553" max="12553" width="11" style="71" bestFit="1" customWidth="1"/>
    <col min="12554" max="12554" width="18" style="71" bestFit="1" customWidth="1"/>
    <col min="12555" max="12555" width="11" style="71" bestFit="1" customWidth="1"/>
    <col min="12556" max="12800" width="9.33203125" style="71"/>
    <col min="12801" max="12801" width="75" style="71" customWidth="1"/>
    <col min="12802" max="12802" width="34.83203125" style="71" customWidth="1"/>
    <col min="12803" max="12803" width="23.5" style="71" customWidth="1"/>
    <col min="12804" max="12804" width="20.5" style="71" bestFit="1" customWidth="1"/>
    <col min="12805" max="12805" width="32.1640625" style="71" customWidth="1"/>
    <col min="12806" max="12806" width="19.1640625" style="71" bestFit="1" customWidth="1"/>
    <col min="12807" max="12807" width="18.1640625" style="71" bestFit="1" customWidth="1"/>
    <col min="12808" max="12808" width="18" style="71" bestFit="1" customWidth="1"/>
    <col min="12809" max="12809" width="11" style="71" bestFit="1" customWidth="1"/>
    <col min="12810" max="12810" width="18" style="71" bestFit="1" customWidth="1"/>
    <col min="12811" max="12811" width="11" style="71" bestFit="1" customWidth="1"/>
    <col min="12812" max="13056" width="9.33203125" style="71"/>
    <col min="13057" max="13057" width="75" style="71" customWidth="1"/>
    <col min="13058" max="13058" width="34.83203125" style="71" customWidth="1"/>
    <col min="13059" max="13059" width="23.5" style="71" customWidth="1"/>
    <col min="13060" max="13060" width="20.5" style="71" bestFit="1" customWidth="1"/>
    <col min="13061" max="13061" width="32.1640625" style="71" customWidth="1"/>
    <col min="13062" max="13062" width="19.1640625" style="71" bestFit="1" customWidth="1"/>
    <col min="13063" max="13063" width="18.1640625" style="71" bestFit="1" customWidth="1"/>
    <col min="13064" max="13064" width="18" style="71" bestFit="1" customWidth="1"/>
    <col min="13065" max="13065" width="11" style="71" bestFit="1" customWidth="1"/>
    <col min="13066" max="13066" width="18" style="71" bestFit="1" customWidth="1"/>
    <col min="13067" max="13067" width="11" style="71" bestFit="1" customWidth="1"/>
    <col min="13068" max="13312" width="9.33203125" style="71"/>
    <col min="13313" max="13313" width="75" style="71" customWidth="1"/>
    <col min="13314" max="13314" width="34.83203125" style="71" customWidth="1"/>
    <col min="13315" max="13315" width="23.5" style="71" customWidth="1"/>
    <col min="13316" max="13316" width="20.5" style="71" bestFit="1" customWidth="1"/>
    <col min="13317" max="13317" width="32.1640625" style="71" customWidth="1"/>
    <col min="13318" max="13318" width="19.1640625" style="71" bestFit="1" customWidth="1"/>
    <col min="13319" max="13319" width="18.1640625" style="71" bestFit="1" customWidth="1"/>
    <col min="13320" max="13320" width="18" style="71" bestFit="1" customWidth="1"/>
    <col min="13321" max="13321" width="11" style="71" bestFit="1" customWidth="1"/>
    <col min="13322" max="13322" width="18" style="71" bestFit="1" customWidth="1"/>
    <col min="13323" max="13323" width="11" style="71" bestFit="1" customWidth="1"/>
    <col min="13324" max="13568" width="9.33203125" style="71"/>
    <col min="13569" max="13569" width="75" style="71" customWidth="1"/>
    <col min="13570" max="13570" width="34.83203125" style="71" customWidth="1"/>
    <col min="13571" max="13571" width="23.5" style="71" customWidth="1"/>
    <col min="13572" max="13572" width="20.5" style="71" bestFit="1" customWidth="1"/>
    <col min="13573" max="13573" width="32.1640625" style="71" customWidth="1"/>
    <col min="13574" max="13574" width="19.1640625" style="71" bestFit="1" customWidth="1"/>
    <col min="13575" max="13575" width="18.1640625" style="71" bestFit="1" customWidth="1"/>
    <col min="13576" max="13576" width="18" style="71" bestFit="1" customWidth="1"/>
    <col min="13577" max="13577" width="11" style="71" bestFit="1" customWidth="1"/>
    <col min="13578" max="13578" width="18" style="71" bestFit="1" customWidth="1"/>
    <col min="13579" max="13579" width="11" style="71" bestFit="1" customWidth="1"/>
    <col min="13580" max="13824" width="9.33203125" style="71"/>
    <col min="13825" max="13825" width="75" style="71" customWidth="1"/>
    <col min="13826" max="13826" width="34.83203125" style="71" customWidth="1"/>
    <col min="13827" max="13827" width="23.5" style="71" customWidth="1"/>
    <col min="13828" max="13828" width="20.5" style="71" bestFit="1" customWidth="1"/>
    <col min="13829" max="13829" width="32.1640625" style="71" customWidth="1"/>
    <col min="13830" max="13830" width="19.1640625" style="71" bestFit="1" customWidth="1"/>
    <col min="13831" max="13831" width="18.1640625" style="71" bestFit="1" customWidth="1"/>
    <col min="13832" max="13832" width="18" style="71" bestFit="1" customWidth="1"/>
    <col min="13833" max="13833" width="11" style="71" bestFit="1" customWidth="1"/>
    <col min="13834" max="13834" width="18" style="71" bestFit="1" customWidth="1"/>
    <col min="13835" max="13835" width="11" style="71" bestFit="1" customWidth="1"/>
    <col min="13836" max="14080" width="9.33203125" style="71"/>
    <col min="14081" max="14081" width="75" style="71" customWidth="1"/>
    <col min="14082" max="14082" width="34.83203125" style="71" customWidth="1"/>
    <col min="14083" max="14083" width="23.5" style="71" customWidth="1"/>
    <col min="14084" max="14084" width="20.5" style="71" bestFit="1" customWidth="1"/>
    <col min="14085" max="14085" width="32.1640625" style="71" customWidth="1"/>
    <col min="14086" max="14086" width="19.1640625" style="71" bestFit="1" customWidth="1"/>
    <col min="14087" max="14087" width="18.1640625" style="71" bestFit="1" customWidth="1"/>
    <col min="14088" max="14088" width="18" style="71" bestFit="1" customWidth="1"/>
    <col min="14089" max="14089" width="11" style="71" bestFit="1" customWidth="1"/>
    <col min="14090" max="14090" width="18" style="71" bestFit="1" customWidth="1"/>
    <col min="14091" max="14091" width="11" style="71" bestFit="1" customWidth="1"/>
    <col min="14092" max="14336" width="9.33203125" style="71"/>
    <col min="14337" max="14337" width="75" style="71" customWidth="1"/>
    <col min="14338" max="14338" width="34.83203125" style="71" customWidth="1"/>
    <col min="14339" max="14339" width="23.5" style="71" customWidth="1"/>
    <col min="14340" max="14340" width="20.5" style="71" bestFit="1" customWidth="1"/>
    <col min="14341" max="14341" width="32.1640625" style="71" customWidth="1"/>
    <col min="14342" max="14342" width="19.1640625" style="71" bestFit="1" customWidth="1"/>
    <col min="14343" max="14343" width="18.1640625" style="71" bestFit="1" customWidth="1"/>
    <col min="14344" max="14344" width="18" style="71" bestFit="1" customWidth="1"/>
    <col min="14345" max="14345" width="11" style="71" bestFit="1" customWidth="1"/>
    <col min="14346" max="14346" width="18" style="71" bestFit="1" customWidth="1"/>
    <col min="14347" max="14347" width="11" style="71" bestFit="1" customWidth="1"/>
    <col min="14348" max="14592" width="9.33203125" style="71"/>
    <col min="14593" max="14593" width="75" style="71" customWidth="1"/>
    <col min="14594" max="14594" width="34.83203125" style="71" customWidth="1"/>
    <col min="14595" max="14595" width="23.5" style="71" customWidth="1"/>
    <col min="14596" max="14596" width="20.5" style="71" bestFit="1" customWidth="1"/>
    <col min="14597" max="14597" width="32.1640625" style="71" customWidth="1"/>
    <col min="14598" max="14598" width="19.1640625" style="71" bestFit="1" customWidth="1"/>
    <col min="14599" max="14599" width="18.1640625" style="71" bestFit="1" customWidth="1"/>
    <col min="14600" max="14600" width="18" style="71" bestFit="1" customWidth="1"/>
    <col min="14601" max="14601" width="11" style="71" bestFit="1" customWidth="1"/>
    <col min="14602" max="14602" width="18" style="71" bestFit="1" customWidth="1"/>
    <col min="14603" max="14603" width="11" style="71" bestFit="1" customWidth="1"/>
    <col min="14604" max="14848" width="9.33203125" style="71"/>
    <col min="14849" max="14849" width="75" style="71" customWidth="1"/>
    <col min="14850" max="14850" width="34.83203125" style="71" customWidth="1"/>
    <col min="14851" max="14851" width="23.5" style="71" customWidth="1"/>
    <col min="14852" max="14852" width="20.5" style="71" bestFit="1" customWidth="1"/>
    <col min="14853" max="14853" width="32.1640625" style="71" customWidth="1"/>
    <col min="14854" max="14854" width="19.1640625" style="71" bestFit="1" customWidth="1"/>
    <col min="14855" max="14855" width="18.1640625" style="71" bestFit="1" customWidth="1"/>
    <col min="14856" max="14856" width="18" style="71" bestFit="1" customWidth="1"/>
    <col min="14857" max="14857" width="11" style="71" bestFit="1" customWidth="1"/>
    <col min="14858" max="14858" width="18" style="71" bestFit="1" customWidth="1"/>
    <col min="14859" max="14859" width="11" style="71" bestFit="1" customWidth="1"/>
    <col min="14860" max="15104" width="9.33203125" style="71"/>
    <col min="15105" max="15105" width="75" style="71" customWidth="1"/>
    <col min="15106" max="15106" width="34.83203125" style="71" customWidth="1"/>
    <col min="15107" max="15107" width="23.5" style="71" customWidth="1"/>
    <col min="15108" max="15108" width="20.5" style="71" bestFit="1" customWidth="1"/>
    <col min="15109" max="15109" width="32.1640625" style="71" customWidth="1"/>
    <col min="15110" max="15110" width="19.1640625" style="71" bestFit="1" customWidth="1"/>
    <col min="15111" max="15111" width="18.1640625" style="71" bestFit="1" customWidth="1"/>
    <col min="15112" max="15112" width="18" style="71" bestFit="1" customWidth="1"/>
    <col min="15113" max="15113" width="11" style="71" bestFit="1" customWidth="1"/>
    <col min="15114" max="15114" width="18" style="71" bestFit="1" customWidth="1"/>
    <col min="15115" max="15115" width="11" style="71" bestFit="1" customWidth="1"/>
    <col min="15116" max="15360" width="9.33203125" style="71"/>
    <col min="15361" max="15361" width="75" style="71" customWidth="1"/>
    <col min="15362" max="15362" width="34.83203125" style="71" customWidth="1"/>
    <col min="15363" max="15363" width="23.5" style="71" customWidth="1"/>
    <col min="15364" max="15364" width="20.5" style="71" bestFit="1" customWidth="1"/>
    <col min="15365" max="15365" width="32.1640625" style="71" customWidth="1"/>
    <col min="15366" max="15366" width="19.1640625" style="71" bestFit="1" customWidth="1"/>
    <col min="15367" max="15367" width="18.1640625" style="71" bestFit="1" customWidth="1"/>
    <col min="15368" max="15368" width="18" style="71" bestFit="1" customWidth="1"/>
    <col min="15369" max="15369" width="11" style="71" bestFit="1" customWidth="1"/>
    <col min="15370" max="15370" width="18" style="71" bestFit="1" customWidth="1"/>
    <col min="15371" max="15371" width="11" style="71" bestFit="1" customWidth="1"/>
    <col min="15372" max="15616" width="9.33203125" style="71"/>
    <col min="15617" max="15617" width="75" style="71" customWidth="1"/>
    <col min="15618" max="15618" width="34.83203125" style="71" customWidth="1"/>
    <col min="15619" max="15619" width="23.5" style="71" customWidth="1"/>
    <col min="15620" max="15620" width="20.5" style="71" bestFit="1" customWidth="1"/>
    <col min="15621" max="15621" width="32.1640625" style="71" customWidth="1"/>
    <col min="15622" max="15622" width="19.1640625" style="71" bestFit="1" customWidth="1"/>
    <col min="15623" max="15623" width="18.1640625" style="71" bestFit="1" customWidth="1"/>
    <col min="15624" max="15624" width="18" style="71" bestFit="1" customWidth="1"/>
    <col min="15625" max="15625" width="11" style="71" bestFit="1" customWidth="1"/>
    <col min="15626" max="15626" width="18" style="71" bestFit="1" customWidth="1"/>
    <col min="15627" max="15627" width="11" style="71" bestFit="1" customWidth="1"/>
    <col min="15628" max="15872" width="9.33203125" style="71"/>
    <col min="15873" max="15873" width="75" style="71" customWidth="1"/>
    <col min="15874" max="15874" width="34.83203125" style="71" customWidth="1"/>
    <col min="15875" max="15875" width="23.5" style="71" customWidth="1"/>
    <col min="15876" max="15876" width="20.5" style="71" bestFit="1" customWidth="1"/>
    <col min="15877" max="15877" width="32.1640625" style="71" customWidth="1"/>
    <col min="15878" max="15878" width="19.1640625" style="71" bestFit="1" customWidth="1"/>
    <col min="15879" max="15879" width="18.1640625" style="71" bestFit="1" customWidth="1"/>
    <col min="15880" max="15880" width="18" style="71" bestFit="1" customWidth="1"/>
    <col min="15881" max="15881" width="11" style="71" bestFit="1" customWidth="1"/>
    <col min="15882" max="15882" width="18" style="71" bestFit="1" customWidth="1"/>
    <col min="15883" max="15883" width="11" style="71" bestFit="1" customWidth="1"/>
    <col min="15884" max="16128" width="9.33203125" style="71"/>
    <col min="16129" max="16129" width="75" style="71" customWidth="1"/>
    <col min="16130" max="16130" width="34.83203125" style="71" customWidth="1"/>
    <col min="16131" max="16131" width="23.5" style="71" customWidth="1"/>
    <col min="16132" max="16132" width="20.5" style="71" bestFit="1" customWidth="1"/>
    <col min="16133" max="16133" width="32.1640625" style="71" customWidth="1"/>
    <col min="16134" max="16134" width="19.1640625" style="71" bestFit="1" customWidth="1"/>
    <col min="16135" max="16135" width="18.1640625" style="71" bestFit="1" customWidth="1"/>
    <col min="16136" max="16136" width="18" style="71" bestFit="1" customWidth="1"/>
    <col min="16137" max="16137" width="11" style="71" bestFit="1" customWidth="1"/>
    <col min="16138" max="16138" width="18" style="71" bestFit="1" customWidth="1"/>
    <col min="16139" max="16139" width="11" style="71" bestFit="1" customWidth="1"/>
    <col min="16140" max="16384" width="9.33203125" style="71"/>
  </cols>
  <sheetData>
    <row r="1" spans="1:15" ht="20.25" customHeight="1">
      <c r="A1" s="77"/>
      <c r="B1" s="77"/>
      <c r="C1" s="78"/>
      <c r="D1" s="78"/>
      <c r="E1" s="77"/>
      <c r="F1" s="77"/>
      <c r="G1" s="77"/>
      <c r="H1" s="77"/>
      <c r="I1" s="77"/>
      <c r="J1" s="77"/>
    </row>
    <row r="2" spans="1:15">
      <c r="A2" s="152" t="s">
        <v>2</v>
      </c>
      <c r="B2" s="152"/>
      <c r="C2" s="152"/>
      <c r="D2" s="152"/>
      <c r="E2" s="152"/>
      <c r="F2" s="152"/>
      <c r="G2" s="152"/>
      <c r="H2" s="124"/>
      <c r="I2" s="124"/>
      <c r="J2" s="124"/>
    </row>
    <row r="3" spans="1:15">
      <c r="A3" s="77"/>
      <c r="B3" s="77"/>
      <c r="C3" s="78"/>
      <c r="D3" s="78"/>
      <c r="E3" s="77"/>
      <c r="F3" s="77"/>
      <c r="G3" s="77"/>
      <c r="H3" s="24"/>
      <c r="I3" s="24"/>
      <c r="J3" s="24"/>
    </row>
    <row r="4" spans="1:15">
      <c r="A4" s="152" t="s">
        <v>56</v>
      </c>
      <c r="B4" s="152"/>
      <c r="C4" s="152"/>
      <c r="D4" s="152"/>
      <c r="E4" s="152"/>
      <c r="F4" s="152"/>
      <c r="G4" s="152"/>
      <c r="H4" s="124"/>
      <c r="I4" s="124"/>
      <c r="J4" s="124"/>
    </row>
    <row r="5" spans="1:15">
      <c r="A5" s="77"/>
      <c r="B5" s="77"/>
      <c r="C5" s="78"/>
      <c r="D5" s="78"/>
      <c r="E5" s="77"/>
      <c r="F5" s="77"/>
      <c r="G5" s="77"/>
      <c r="H5" s="24"/>
      <c r="I5" s="24"/>
      <c r="J5" s="24"/>
    </row>
    <row r="6" spans="1:15" ht="12.75" customHeight="1">
      <c r="A6" s="152" t="s">
        <v>57</v>
      </c>
      <c r="B6" s="152"/>
      <c r="C6" s="152"/>
      <c r="D6" s="152"/>
      <c r="E6" s="152"/>
      <c r="F6" s="152"/>
      <c r="G6" s="152"/>
      <c r="H6" s="124"/>
      <c r="I6" s="124"/>
      <c r="J6" s="124"/>
    </row>
    <row r="7" spans="1:15">
      <c r="A7" s="77"/>
      <c r="B7" s="77"/>
      <c r="C7" s="78"/>
      <c r="D7" s="78"/>
      <c r="E7" s="77"/>
      <c r="F7" s="77"/>
      <c r="G7" s="77"/>
      <c r="H7" s="24"/>
      <c r="I7" s="24"/>
      <c r="J7" s="24"/>
    </row>
    <row r="8" spans="1:15" s="79" customFormat="1" ht="48">
      <c r="A8" s="127" t="s">
        <v>10</v>
      </c>
      <c r="B8" s="128" t="str">
        <f t="shared" ref="B8:G8" si="0">UPPER(B11)</f>
        <v>OSTVARENJE/IZVRŠENJE 
01.2024. - 06.2024. VER. 2024.</v>
      </c>
      <c r="C8" s="129" t="str">
        <f t="shared" si="0"/>
        <v>IZVORNI PLAN ILI REBALANS 
2025.  VER. 2025.</v>
      </c>
      <c r="D8" s="129" t="str">
        <f t="shared" si="0"/>
        <v>TEKUĆI PLAN 
2025. VER. 2025.</v>
      </c>
      <c r="E8" s="128" t="str">
        <f t="shared" si="0"/>
        <v>OSTVARENJE/IZVRŠENJE 
01.2025. - 06.2025. VER. 2025.</v>
      </c>
      <c r="F8" s="128" t="str">
        <f t="shared" si="0"/>
        <v>INDEKS
(5)/(2)</v>
      </c>
      <c r="G8" s="128" t="str">
        <f t="shared" si="0"/>
        <v>INDEKS
(5)/(4)</v>
      </c>
    </row>
    <row r="9" spans="1:15" s="79" customFormat="1" ht="12.75" customHeight="1">
      <c r="A9" s="83">
        <v>1</v>
      </c>
      <c r="B9" s="84">
        <v>2</v>
      </c>
      <c r="C9" s="85">
        <v>3</v>
      </c>
      <c r="D9" s="85">
        <v>4.3333333333333304</v>
      </c>
      <c r="E9" s="84">
        <v>5.0833333333333304</v>
      </c>
      <c r="F9" s="84">
        <v>6</v>
      </c>
      <c r="G9" s="84">
        <v>7</v>
      </c>
      <c r="H9" s="26"/>
      <c r="I9" s="26"/>
      <c r="J9" s="26"/>
      <c r="K9" s="26"/>
    </row>
    <row r="10" spans="1:15" s="79" customFormat="1" hidden="1">
      <c r="A10" s="86" t="s">
        <v>58</v>
      </c>
      <c r="B10" s="33" t="e">
        <f>#REF!</f>
        <v>#REF!</v>
      </c>
      <c r="C10" s="34" t="e">
        <f>#REF!</f>
        <v>#REF!</v>
      </c>
      <c r="D10" s="34" t="e">
        <f>#REF!</f>
        <v>#REF!</v>
      </c>
      <c r="E10" s="33" t="e">
        <f>#REF!</f>
        <v>#REF!</v>
      </c>
      <c r="F10" s="33" t="e">
        <f>#REF!</f>
        <v>#REF!</v>
      </c>
      <c r="G10" s="33" t="e">
        <f>#REF!</f>
        <v>#REF!</v>
      </c>
      <c r="H10" s="26"/>
      <c r="I10" s="26"/>
      <c r="J10" s="26"/>
      <c r="K10" s="26"/>
    </row>
    <row r="11" spans="1:15" ht="63.75" hidden="1">
      <c r="A11" s="87" t="s">
        <v>5</v>
      </c>
      <c r="B11" s="88" t="s">
        <v>274</v>
      </c>
      <c r="C11" s="89" t="s">
        <v>275</v>
      </c>
      <c r="D11" s="89" t="s">
        <v>276</v>
      </c>
      <c r="E11" s="88" t="s">
        <v>277</v>
      </c>
      <c r="F11" s="88" t="s">
        <v>39</v>
      </c>
      <c r="G11" s="88" t="s">
        <v>40</v>
      </c>
      <c r="H11" s="26"/>
      <c r="I11" s="26"/>
      <c r="J11" s="26"/>
      <c r="K11" s="26"/>
    </row>
    <row r="12" spans="1:15" hidden="1">
      <c r="A12" s="87" t="s">
        <v>5</v>
      </c>
      <c r="B12" s="90" t="s">
        <v>6</v>
      </c>
      <c r="C12" s="91" t="s">
        <v>6</v>
      </c>
      <c r="D12" s="91" t="s">
        <v>6</v>
      </c>
      <c r="E12" s="90" t="s">
        <v>6</v>
      </c>
      <c r="F12" s="90" t="s">
        <v>5</v>
      </c>
      <c r="G12" s="90" t="s">
        <v>5</v>
      </c>
    </row>
    <row r="13" spans="1:15">
      <c r="A13" s="92" t="s">
        <v>7</v>
      </c>
      <c r="B13" s="93">
        <v>246465427.80000001</v>
      </c>
      <c r="C13" s="94">
        <v>685984450</v>
      </c>
      <c r="D13" s="94">
        <v>685984450</v>
      </c>
      <c r="E13" s="93">
        <v>321296580.69</v>
      </c>
      <c r="F13" s="93">
        <v>130.361723978068</v>
      </c>
      <c r="G13" s="93">
        <v>46.8372979431239</v>
      </c>
      <c r="H13" s="70"/>
      <c r="I13" s="70"/>
      <c r="J13" s="70"/>
      <c r="K13" s="70"/>
      <c r="L13" s="70"/>
      <c r="M13" s="70"/>
      <c r="N13" s="70"/>
      <c r="O13" s="70"/>
    </row>
    <row r="14" spans="1:15">
      <c r="A14" s="95" t="s">
        <v>26</v>
      </c>
      <c r="B14" s="96">
        <v>246465427.80000001</v>
      </c>
      <c r="C14" s="97">
        <v>685984450</v>
      </c>
      <c r="D14" s="97">
        <v>685984450</v>
      </c>
      <c r="E14" s="96">
        <v>321296580.69</v>
      </c>
      <c r="F14" s="96">
        <v>130.361723978068</v>
      </c>
      <c r="G14" s="96">
        <v>46.8372979431239</v>
      </c>
    </row>
    <row r="15" spans="1:15">
      <c r="A15" s="98" t="s">
        <v>27</v>
      </c>
      <c r="B15" s="96">
        <v>246465427.80000001</v>
      </c>
      <c r="C15" s="97"/>
      <c r="D15" s="97"/>
      <c r="E15" s="96">
        <v>321296580.69</v>
      </c>
      <c r="F15" s="96">
        <v>130.361723978068</v>
      </c>
      <c r="G15" s="99"/>
    </row>
    <row r="16" spans="1:15">
      <c r="A16" s="100" t="s">
        <v>28</v>
      </c>
      <c r="B16" s="96">
        <v>246439659.38999999</v>
      </c>
      <c r="C16" s="97"/>
      <c r="D16" s="97"/>
      <c r="E16" s="96">
        <v>321239670.63</v>
      </c>
      <c r="F16" s="96">
        <v>130.35226206088299</v>
      </c>
      <c r="G16" s="99"/>
    </row>
    <row r="17" spans="1:7">
      <c r="A17" s="100" t="s">
        <v>29</v>
      </c>
      <c r="B17" s="96">
        <v>25768.41</v>
      </c>
      <c r="C17" s="97"/>
      <c r="D17" s="97"/>
      <c r="E17" s="96">
        <v>56910.06</v>
      </c>
      <c r="F17" s="96">
        <v>220.852043257617</v>
      </c>
      <c r="G17" s="99"/>
    </row>
    <row r="18" spans="1:7">
      <c r="A18" s="100" t="s">
        <v>30</v>
      </c>
      <c r="B18" s="99"/>
      <c r="C18" s="97"/>
      <c r="D18" s="97"/>
      <c r="E18" s="99"/>
      <c r="F18" s="99"/>
      <c r="G18" s="99"/>
    </row>
    <row r="20" spans="1:7">
      <c r="F20" s="126" t="s">
        <v>294</v>
      </c>
    </row>
    <row r="21" spans="1:7">
      <c r="F21" s="125"/>
    </row>
    <row r="22" spans="1:7">
      <c r="F22" s="126" t="s">
        <v>250</v>
      </c>
    </row>
  </sheetData>
  <mergeCells count="3">
    <mergeCell ref="A2:G2"/>
    <mergeCell ref="A4:G4"/>
    <mergeCell ref="A6:G6"/>
  </mergeCells>
  <printOptions horizontalCentered="1"/>
  <pageMargins left="0.19685039370078741" right="0.19685039370078741" top="0.59055118110236227" bottom="0.43307086614173229" header="0.19685039370078741" footer="0.23622047244094491"/>
  <pageSetup paperSize="9" fitToHeight="0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C425-DADB-4249-AD5E-9DFFAD4D4CAA}">
  <sheetPr codeName="List5"/>
  <dimension ref="A1:O29"/>
  <sheetViews>
    <sheetView workbookViewId="0">
      <selection activeCell="A8" sqref="A8:H8"/>
    </sheetView>
  </sheetViews>
  <sheetFormatPr defaultRowHeight="12.75"/>
  <cols>
    <col min="1" max="1" width="18.83203125" style="68" customWidth="1"/>
    <col min="2" max="2" width="43.6640625" style="72" customWidth="1"/>
    <col min="3" max="3" width="15.83203125" style="74" customWidth="1"/>
    <col min="4" max="5" width="15.83203125" style="73" customWidth="1"/>
    <col min="6" max="8" width="15.83203125" style="74" customWidth="1"/>
    <col min="9" max="9" width="18" style="68" bestFit="1" customWidth="1"/>
    <col min="10" max="10" width="11" style="68" bestFit="1" customWidth="1"/>
    <col min="11" max="11" width="18" style="68" bestFit="1" customWidth="1"/>
    <col min="12" max="12" width="11" style="68" bestFit="1" customWidth="1"/>
    <col min="13" max="256" width="9.33203125" style="68"/>
    <col min="257" max="257" width="18.5" style="68" customWidth="1"/>
    <col min="258" max="258" width="67.1640625" style="68" customWidth="1"/>
    <col min="259" max="259" width="23.5" style="68" customWidth="1"/>
    <col min="260" max="261" width="20.5" style="68" bestFit="1" customWidth="1"/>
    <col min="262" max="262" width="19.1640625" style="68" bestFit="1" customWidth="1"/>
    <col min="263" max="263" width="18.1640625" style="68" bestFit="1" customWidth="1"/>
    <col min="264" max="264" width="13.83203125" style="68" bestFit="1" customWidth="1"/>
    <col min="265" max="265" width="18" style="68" bestFit="1" customWidth="1"/>
    <col min="266" max="266" width="11" style="68" bestFit="1" customWidth="1"/>
    <col min="267" max="267" width="18" style="68" bestFit="1" customWidth="1"/>
    <col min="268" max="268" width="11" style="68" bestFit="1" customWidth="1"/>
    <col min="269" max="512" width="9.33203125" style="68"/>
    <col min="513" max="513" width="18.5" style="68" customWidth="1"/>
    <col min="514" max="514" width="67.1640625" style="68" customWidth="1"/>
    <col min="515" max="515" width="23.5" style="68" customWidth="1"/>
    <col min="516" max="517" width="20.5" style="68" bestFit="1" customWidth="1"/>
    <col min="518" max="518" width="19.1640625" style="68" bestFit="1" customWidth="1"/>
    <col min="519" max="519" width="18.1640625" style="68" bestFit="1" customWidth="1"/>
    <col min="520" max="520" width="13.83203125" style="68" bestFit="1" customWidth="1"/>
    <col min="521" max="521" width="18" style="68" bestFit="1" customWidth="1"/>
    <col min="522" max="522" width="11" style="68" bestFit="1" customWidth="1"/>
    <col min="523" max="523" width="18" style="68" bestFit="1" customWidth="1"/>
    <col min="524" max="524" width="11" style="68" bestFit="1" customWidth="1"/>
    <col min="525" max="768" width="9.33203125" style="68"/>
    <col min="769" max="769" width="18.5" style="68" customWidth="1"/>
    <col min="770" max="770" width="67.1640625" style="68" customWidth="1"/>
    <col min="771" max="771" width="23.5" style="68" customWidth="1"/>
    <col min="772" max="773" width="20.5" style="68" bestFit="1" customWidth="1"/>
    <col min="774" max="774" width="19.1640625" style="68" bestFit="1" customWidth="1"/>
    <col min="775" max="775" width="18.1640625" style="68" bestFit="1" customWidth="1"/>
    <col min="776" max="776" width="13.83203125" style="68" bestFit="1" customWidth="1"/>
    <col min="777" max="777" width="18" style="68" bestFit="1" customWidth="1"/>
    <col min="778" max="778" width="11" style="68" bestFit="1" customWidth="1"/>
    <col min="779" max="779" width="18" style="68" bestFit="1" customWidth="1"/>
    <col min="780" max="780" width="11" style="68" bestFit="1" customWidth="1"/>
    <col min="781" max="1024" width="9.33203125" style="68"/>
    <col min="1025" max="1025" width="18.5" style="68" customWidth="1"/>
    <col min="1026" max="1026" width="67.1640625" style="68" customWidth="1"/>
    <col min="1027" max="1027" width="23.5" style="68" customWidth="1"/>
    <col min="1028" max="1029" width="20.5" style="68" bestFit="1" customWidth="1"/>
    <col min="1030" max="1030" width="19.1640625" style="68" bestFit="1" customWidth="1"/>
    <col min="1031" max="1031" width="18.1640625" style="68" bestFit="1" customWidth="1"/>
    <col min="1032" max="1032" width="13.83203125" style="68" bestFit="1" customWidth="1"/>
    <col min="1033" max="1033" width="18" style="68" bestFit="1" customWidth="1"/>
    <col min="1034" max="1034" width="11" style="68" bestFit="1" customWidth="1"/>
    <col min="1035" max="1035" width="18" style="68" bestFit="1" customWidth="1"/>
    <col min="1036" max="1036" width="11" style="68" bestFit="1" customWidth="1"/>
    <col min="1037" max="1280" width="9.33203125" style="68"/>
    <col min="1281" max="1281" width="18.5" style="68" customWidth="1"/>
    <col min="1282" max="1282" width="67.1640625" style="68" customWidth="1"/>
    <col min="1283" max="1283" width="23.5" style="68" customWidth="1"/>
    <col min="1284" max="1285" width="20.5" style="68" bestFit="1" customWidth="1"/>
    <col min="1286" max="1286" width="19.1640625" style="68" bestFit="1" customWidth="1"/>
    <col min="1287" max="1287" width="18.1640625" style="68" bestFit="1" customWidth="1"/>
    <col min="1288" max="1288" width="13.83203125" style="68" bestFit="1" customWidth="1"/>
    <col min="1289" max="1289" width="18" style="68" bestFit="1" customWidth="1"/>
    <col min="1290" max="1290" width="11" style="68" bestFit="1" customWidth="1"/>
    <col min="1291" max="1291" width="18" style="68" bestFit="1" customWidth="1"/>
    <col min="1292" max="1292" width="11" style="68" bestFit="1" customWidth="1"/>
    <col min="1293" max="1536" width="9.33203125" style="68"/>
    <col min="1537" max="1537" width="18.5" style="68" customWidth="1"/>
    <col min="1538" max="1538" width="67.1640625" style="68" customWidth="1"/>
    <col min="1539" max="1539" width="23.5" style="68" customWidth="1"/>
    <col min="1540" max="1541" width="20.5" style="68" bestFit="1" customWidth="1"/>
    <col min="1542" max="1542" width="19.1640625" style="68" bestFit="1" customWidth="1"/>
    <col min="1543" max="1543" width="18.1640625" style="68" bestFit="1" customWidth="1"/>
    <col min="1544" max="1544" width="13.83203125" style="68" bestFit="1" customWidth="1"/>
    <col min="1545" max="1545" width="18" style="68" bestFit="1" customWidth="1"/>
    <col min="1546" max="1546" width="11" style="68" bestFit="1" customWidth="1"/>
    <col min="1547" max="1547" width="18" style="68" bestFit="1" customWidth="1"/>
    <col min="1548" max="1548" width="11" style="68" bestFit="1" customWidth="1"/>
    <col min="1549" max="1792" width="9.33203125" style="68"/>
    <col min="1793" max="1793" width="18.5" style="68" customWidth="1"/>
    <col min="1794" max="1794" width="67.1640625" style="68" customWidth="1"/>
    <col min="1795" max="1795" width="23.5" style="68" customWidth="1"/>
    <col min="1796" max="1797" width="20.5" style="68" bestFit="1" customWidth="1"/>
    <col min="1798" max="1798" width="19.1640625" style="68" bestFit="1" customWidth="1"/>
    <col min="1799" max="1799" width="18.1640625" style="68" bestFit="1" customWidth="1"/>
    <col min="1800" max="1800" width="13.83203125" style="68" bestFit="1" customWidth="1"/>
    <col min="1801" max="1801" width="18" style="68" bestFit="1" customWidth="1"/>
    <col min="1802" max="1802" width="11" style="68" bestFit="1" customWidth="1"/>
    <col min="1803" max="1803" width="18" style="68" bestFit="1" customWidth="1"/>
    <col min="1804" max="1804" width="11" style="68" bestFit="1" customWidth="1"/>
    <col min="1805" max="2048" width="9.33203125" style="68"/>
    <col min="2049" max="2049" width="18.5" style="68" customWidth="1"/>
    <col min="2050" max="2050" width="67.1640625" style="68" customWidth="1"/>
    <col min="2051" max="2051" width="23.5" style="68" customWidth="1"/>
    <col min="2052" max="2053" width="20.5" style="68" bestFit="1" customWidth="1"/>
    <col min="2054" max="2054" width="19.1640625" style="68" bestFit="1" customWidth="1"/>
    <col min="2055" max="2055" width="18.1640625" style="68" bestFit="1" customWidth="1"/>
    <col min="2056" max="2056" width="13.83203125" style="68" bestFit="1" customWidth="1"/>
    <col min="2057" max="2057" width="18" style="68" bestFit="1" customWidth="1"/>
    <col min="2058" max="2058" width="11" style="68" bestFit="1" customWidth="1"/>
    <col min="2059" max="2059" width="18" style="68" bestFit="1" customWidth="1"/>
    <col min="2060" max="2060" width="11" style="68" bestFit="1" customWidth="1"/>
    <col min="2061" max="2304" width="9.33203125" style="68"/>
    <col min="2305" max="2305" width="18.5" style="68" customWidth="1"/>
    <col min="2306" max="2306" width="67.1640625" style="68" customWidth="1"/>
    <col min="2307" max="2307" width="23.5" style="68" customWidth="1"/>
    <col min="2308" max="2309" width="20.5" style="68" bestFit="1" customWidth="1"/>
    <col min="2310" max="2310" width="19.1640625" style="68" bestFit="1" customWidth="1"/>
    <col min="2311" max="2311" width="18.1640625" style="68" bestFit="1" customWidth="1"/>
    <col min="2312" max="2312" width="13.83203125" style="68" bestFit="1" customWidth="1"/>
    <col min="2313" max="2313" width="18" style="68" bestFit="1" customWidth="1"/>
    <col min="2314" max="2314" width="11" style="68" bestFit="1" customWidth="1"/>
    <col min="2315" max="2315" width="18" style="68" bestFit="1" customWidth="1"/>
    <col min="2316" max="2316" width="11" style="68" bestFit="1" customWidth="1"/>
    <col min="2317" max="2560" width="9.33203125" style="68"/>
    <col min="2561" max="2561" width="18.5" style="68" customWidth="1"/>
    <col min="2562" max="2562" width="67.1640625" style="68" customWidth="1"/>
    <col min="2563" max="2563" width="23.5" style="68" customWidth="1"/>
    <col min="2564" max="2565" width="20.5" style="68" bestFit="1" customWidth="1"/>
    <col min="2566" max="2566" width="19.1640625" style="68" bestFit="1" customWidth="1"/>
    <col min="2567" max="2567" width="18.1640625" style="68" bestFit="1" customWidth="1"/>
    <col min="2568" max="2568" width="13.83203125" style="68" bestFit="1" customWidth="1"/>
    <col min="2569" max="2569" width="18" style="68" bestFit="1" customWidth="1"/>
    <col min="2570" max="2570" width="11" style="68" bestFit="1" customWidth="1"/>
    <col min="2571" max="2571" width="18" style="68" bestFit="1" customWidth="1"/>
    <col min="2572" max="2572" width="11" style="68" bestFit="1" customWidth="1"/>
    <col min="2573" max="2816" width="9.33203125" style="68"/>
    <col min="2817" max="2817" width="18.5" style="68" customWidth="1"/>
    <col min="2818" max="2818" width="67.1640625" style="68" customWidth="1"/>
    <col min="2819" max="2819" width="23.5" style="68" customWidth="1"/>
    <col min="2820" max="2821" width="20.5" style="68" bestFit="1" customWidth="1"/>
    <col min="2822" max="2822" width="19.1640625" style="68" bestFit="1" customWidth="1"/>
    <col min="2823" max="2823" width="18.1640625" style="68" bestFit="1" customWidth="1"/>
    <col min="2824" max="2824" width="13.83203125" style="68" bestFit="1" customWidth="1"/>
    <col min="2825" max="2825" width="18" style="68" bestFit="1" customWidth="1"/>
    <col min="2826" max="2826" width="11" style="68" bestFit="1" customWidth="1"/>
    <col min="2827" max="2827" width="18" style="68" bestFit="1" customWidth="1"/>
    <col min="2828" max="2828" width="11" style="68" bestFit="1" customWidth="1"/>
    <col min="2829" max="3072" width="9.33203125" style="68"/>
    <col min="3073" max="3073" width="18.5" style="68" customWidth="1"/>
    <col min="3074" max="3074" width="67.1640625" style="68" customWidth="1"/>
    <col min="3075" max="3075" width="23.5" style="68" customWidth="1"/>
    <col min="3076" max="3077" width="20.5" style="68" bestFit="1" customWidth="1"/>
    <col min="3078" max="3078" width="19.1640625" style="68" bestFit="1" customWidth="1"/>
    <col min="3079" max="3079" width="18.1640625" style="68" bestFit="1" customWidth="1"/>
    <col min="3080" max="3080" width="13.83203125" style="68" bestFit="1" customWidth="1"/>
    <col min="3081" max="3081" width="18" style="68" bestFit="1" customWidth="1"/>
    <col min="3082" max="3082" width="11" style="68" bestFit="1" customWidth="1"/>
    <col min="3083" max="3083" width="18" style="68" bestFit="1" customWidth="1"/>
    <col min="3084" max="3084" width="11" style="68" bestFit="1" customWidth="1"/>
    <col min="3085" max="3328" width="9.33203125" style="68"/>
    <col min="3329" max="3329" width="18.5" style="68" customWidth="1"/>
    <col min="3330" max="3330" width="67.1640625" style="68" customWidth="1"/>
    <col min="3331" max="3331" width="23.5" style="68" customWidth="1"/>
    <col min="3332" max="3333" width="20.5" style="68" bestFit="1" customWidth="1"/>
    <col min="3334" max="3334" width="19.1640625" style="68" bestFit="1" customWidth="1"/>
    <col min="3335" max="3335" width="18.1640625" style="68" bestFit="1" customWidth="1"/>
    <col min="3336" max="3336" width="13.83203125" style="68" bestFit="1" customWidth="1"/>
    <col min="3337" max="3337" width="18" style="68" bestFit="1" customWidth="1"/>
    <col min="3338" max="3338" width="11" style="68" bestFit="1" customWidth="1"/>
    <col min="3339" max="3339" width="18" style="68" bestFit="1" customWidth="1"/>
    <col min="3340" max="3340" width="11" style="68" bestFit="1" customWidth="1"/>
    <col min="3341" max="3584" width="9.33203125" style="68"/>
    <col min="3585" max="3585" width="18.5" style="68" customWidth="1"/>
    <col min="3586" max="3586" width="67.1640625" style="68" customWidth="1"/>
    <col min="3587" max="3587" width="23.5" style="68" customWidth="1"/>
    <col min="3588" max="3589" width="20.5" style="68" bestFit="1" customWidth="1"/>
    <col min="3590" max="3590" width="19.1640625" style="68" bestFit="1" customWidth="1"/>
    <col min="3591" max="3591" width="18.1640625" style="68" bestFit="1" customWidth="1"/>
    <col min="3592" max="3592" width="13.83203125" style="68" bestFit="1" customWidth="1"/>
    <col min="3593" max="3593" width="18" style="68" bestFit="1" customWidth="1"/>
    <col min="3594" max="3594" width="11" style="68" bestFit="1" customWidth="1"/>
    <col min="3595" max="3595" width="18" style="68" bestFit="1" customWidth="1"/>
    <col min="3596" max="3596" width="11" style="68" bestFit="1" customWidth="1"/>
    <col min="3597" max="3840" width="9.33203125" style="68"/>
    <col min="3841" max="3841" width="18.5" style="68" customWidth="1"/>
    <col min="3842" max="3842" width="67.1640625" style="68" customWidth="1"/>
    <col min="3843" max="3843" width="23.5" style="68" customWidth="1"/>
    <col min="3844" max="3845" width="20.5" style="68" bestFit="1" customWidth="1"/>
    <col min="3846" max="3846" width="19.1640625" style="68" bestFit="1" customWidth="1"/>
    <col min="3847" max="3847" width="18.1640625" style="68" bestFit="1" customWidth="1"/>
    <col min="3848" max="3848" width="13.83203125" style="68" bestFit="1" customWidth="1"/>
    <col min="3849" max="3849" width="18" style="68" bestFit="1" customWidth="1"/>
    <col min="3850" max="3850" width="11" style="68" bestFit="1" customWidth="1"/>
    <col min="3851" max="3851" width="18" style="68" bestFit="1" customWidth="1"/>
    <col min="3852" max="3852" width="11" style="68" bestFit="1" customWidth="1"/>
    <col min="3853" max="4096" width="9.33203125" style="68"/>
    <col min="4097" max="4097" width="18.5" style="68" customWidth="1"/>
    <col min="4098" max="4098" width="67.1640625" style="68" customWidth="1"/>
    <col min="4099" max="4099" width="23.5" style="68" customWidth="1"/>
    <col min="4100" max="4101" width="20.5" style="68" bestFit="1" customWidth="1"/>
    <col min="4102" max="4102" width="19.1640625" style="68" bestFit="1" customWidth="1"/>
    <col min="4103" max="4103" width="18.1640625" style="68" bestFit="1" customWidth="1"/>
    <col min="4104" max="4104" width="13.83203125" style="68" bestFit="1" customWidth="1"/>
    <col min="4105" max="4105" width="18" style="68" bestFit="1" customWidth="1"/>
    <col min="4106" max="4106" width="11" style="68" bestFit="1" customWidth="1"/>
    <col min="4107" max="4107" width="18" style="68" bestFit="1" customWidth="1"/>
    <col min="4108" max="4108" width="11" style="68" bestFit="1" customWidth="1"/>
    <col min="4109" max="4352" width="9.33203125" style="68"/>
    <col min="4353" max="4353" width="18.5" style="68" customWidth="1"/>
    <col min="4354" max="4354" width="67.1640625" style="68" customWidth="1"/>
    <col min="4355" max="4355" width="23.5" style="68" customWidth="1"/>
    <col min="4356" max="4357" width="20.5" style="68" bestFit="1" customWidth="1"/>
    <col min="4358" max="4358" width="19.1640625" style="68" bestFit="1" customWidth="1"/>
    <col min="4359" max="4359" width="18.1640625" style="68" bestFit="1" customWidth="1"/>
    <col min="4360" max="4360" width="13.83203125" style="68" bestFit="1" customWidth="1"/>
    <col min="4361" max="4361" width="18" style="68" bestFit="1" customWidth="1"/>
    <col min="4362" max="4362" width="11" style="68" bestFit="1" customWidth="1"/>
    <col min="4363" max="4363" width="18" style="68" bestFit="1" customWidth="1"/>
    <col min="4364" max="4364" width="11" style="68" bestFit="1" customWidth="1"/>
    <col min="4365" max="4608" width="9.33203125" style="68"/>
    <col min="4609" max="4609" width="18.5" style="68" customWidth="1"/>
    <col min="4610" max="4610" width="67.1640625" style="68" customWidth="1"/>
    <col min="4611" max="4611" width="23.5" style="68" customWidth="1"/>
    <col min="4612" max="4613" width="20.5" style="68" bestFit="1" customWidth="1"/>
    <col min="4614" max="4614" width="19.1640625" style="68" bestFit="1" customWidth="1"/>
    <col min="4615" max="4615" width="18.1640625" style="68" bestFit="1" customWidth="1"/>
    <col min="4616" max="4616" width="13.83203125" style="68" bestFit="1" customWidth="1"/>
    <col min="4617" max="4617" width="18" style="68" bestFit="1" customWidth="1"/>
    <col min="4618" max="4618" width="11" style="68" bestFit="1" customWidth="1"/>
    <col min="4619" max="4619" width="18" style="68" bestFit="1" customWidth="1"/>
    <col min="4620" max="4620" width="11" style="68" bestFit="1" customWidth="1"/>
    <col min="4621" max="4864" width="9.33203125" style="68"/>
    <col min="4865" max="4865" width="18.5" style="68" customWidth="1"/>
    <col min="4866" max="4866" width="67.1640625" style="68" customWidth="1"/>
    <col min="4867" max="4867" width="23.5" style="68" customWidth="1"/>
    <col min="4868" max="4869" width="20.5" style="68" bestFit="1" customWidth="1"/>
    <col min="4870" max="4870" width="19.1640625" style="68" bestFit="1" customWidth="1"/>
    <col min="4871" max="4871" width="18.1640625" style="68" bestFit="1" customWidth="1"/>
    <col min="4872" max="4872" width="13.83203125" style="68" bestFit="1" customWidth="1"/>
    <col min="4873" max="4873" width="18" style="68" bestFit="1" customWidth="1"/>
    <col min="4874" max="4874" width="11" style="68" bestFit="1" customWidth="1"/>
    <col min="4875" max="4875" width="18" style="68" bestFit="1" customWidth="1"/>
    <col min="4876" max="4876" width="11" style="68" bestFit="1" customWidth="1"/>
    <col min="4877" max="5120" width="9.33203125" style="68"/>
    <col min="5121" max="5121" width="18.5" style="68" customWidth="1"/>
    <col min="5122" max="5122" width="67.1640625" style="68" customWidth="1"/>
    <col min="5123" max="5123" width="23.5" style="68" customWidth="1"/>
    <col min="5124" max="5125" width="20.5" style="68" bestFit="1" customWidth="1"/>
    <col min="5126" max="5126" width="19.1640625" style="68" bestFit="1" customWidth="1"/>
    <col min="5127" max="5127" width="18.1640625" style="68" bestFit="1" customWidth="1"/>
    <col min="5128" max="5128" width="13.83203125" style="68" bestFit="1" customWidth="1"/>
    <col min="5129" max="5129" width="18" style="68" bestFit="1" customWidth="1"/>
    <col min="5130" max="5130" width="11" style="68" bestFit="1" customWidth="1"/>
    <col min="5131" max="5131" width="18" style="68" bestFit="1" customWidth="1"/>
    <col min="5132" max="5132" width="11" style="68" bestFit="1" customWidth="1"/>
    <col min="5133" max="5376" width="9.33203125" style="68"/>
    <col min="5377" max="5377" width="18.5" style="68" customWidth="1"/>
    <col min="5378" max="5378" width="67.1640625" style="68" customWidth="1"/>
    <col min="5379" max="5379" width="23.5" style="68" customWidth="1"/>
    <col min="5380" max="5381" width="20.5" style="68" bestFit="1" customWidth="1"/>
    <col min="5382" max="5382" width="19.1640625" style="68" bestFit="1" customWidth="1"/>
    <col min="5383" max="5383" width="18.1640625" style="68" bestFit="1" customWidth="1"/>
    <col min="5384" max="5384" width="13.83203125" style="68" bestFit="1" customWidth="1"/>
    <col min="5385" max="5385" width="18" style="68" bestFit="1" customWidth="1"/>
    <col min="5386" max="5386" width="11" style="68" bestFit="1" customWidth="1"/>
    <col min="5387" max="5387" width="18" style="68" bestFit="1" customWidth="1"/>
    <col min="5388" max="5388" width="11" style="68" bestFit="1" customWidth="1"/>
    <col min="5389" max="5632" width="9.33203125" style="68"/>
    <col min="5633" max="5633" width="18.5" style="68" customWidth="1"/>
    <col min="5634" max="5634" width="67.1640625" style="68" customWidth="1"/>
    <col min="5635" max="5635" width="23.5" style="68" customWidth="1"/>
    <col min="5636" max="5637" width="20.5" style="68" bestFit="1" customWidth="1"/>
    <col min="5638" max="5638" width="19.1640625" style="68" bestFit="1" customWidth="1"/>
    <col min="5639" max="5639" width="18.1640625" style="68" bestFit="1" customWidth="1"/>
    <col min="5640" max="5640" width="13.83203125" style="68" bestFit="1" customWidth="1"/>
    <col min="5641" max="5641" width="18" style="68" bestFit="1" customWidth="1"/>
    <col min="5642" max="5642" width="11" style="68" bestFit="1" customWidth="1"/>
    <col min="5643" max="5643" width="18" style="68" bestFit="1" customWidth="1"/>
    <col min="5644" max="5644" width="11" style="68" bestFit="1" customWidth="1"/>
    <col min="5645" max="5888" width="9.33203125" style="68"/>
    <col min="5889" max="5889" width="18.5" style="68" customWidth="1"/>
    <col min="5890" max="5890" width="67.1640625" style="68" customWidth="1"/>
    <col min="5891" max="5891" width="23.5" style="68" customWidth="1"/>
    <col min="5892" max="5893" width="20.5" style="68" bestFit="1" customWidth="1"/>
    <col min="5894" max="5894" width="19.1640625" style="68" bestFit="1" customWidth="1"/>
    <col min="5895" max="5895" width="18.1640625" style="68" bestFit="1" customWidth="1"/>
    <col min="5896" max="5896" width="13.83203125" style="68" bestFit="1" customWidth="1"/>
    <col min="5897" max="5897" width="18" style="68" bestFit="1" customWidth="1"/>
    <col min="5898" max="5898" width="11" style="68" bestFit="1" customWidth="1"/>
    <col min="5899" max="5899" width="18" style="68" bestFit="1" customWidth="1"/>
    <col min="5900" max="5900" width="11" style="68" bestFit="1" customWidth="1"/>
    <col min="5901" max="6144" width="9.33203125" style="68"/>
    <col min="6145" max="6145" width="18.5" style="68" customWidth="1"/>
    <col min="6146" max="6146" width="67.1640625" style="68" customWidth="1"/>
    <col min="6147" max="6147" width="23.5" style="68" customWidth="1"/>
    <col min="6148" max="6149" width="20.5" style="68" bestFit="1" customWidth="1"/>
    <col min="6150" max="6150" width="19.1640625" style="68" bestFit="1" customWidth="1"/>
    <col min="6151" max="6151" width="18.1640625" style="68" bestFit="1" customWidth="1"/>
    <col min="6152" max="6152" width="13.83203125" style="68" bestFit="1" customWidth="1"/>
    <col min="6153" max="6153" width="18" style="68" bestFit="1" customWidth="1"/>
    <col min="6154" max="6154" width="11" style="68" bestFit="1" customWidth="1"/>
    <col min="6155" max="6155" width="18" style="68" bestFit="1" customWidth="1"/>
    <col min="6156" max="6156" width="11" style="68" bestFit="1" customWidth="1"/>
    <col min="6157" max="6400" width="9.33203125" style="68"/>
    <col min="6401" max="6401" width="18.5" style="68" customWidth="1"/>
    <col min="6402" max="6402" width="67.1640625" style="68" customWidth="1"/>
    <col min="6403" max="6403" width="23.5" style="68" customWidth="1"/>
    <col min="6404" max="6405" width="20.5" style="68" bestFit="1" customWidth="1"/>
    <col min="6406" max="6406" width="19.1640625" style="68" bestFit="1" customWidth="1"/>
    <col min="6407" max="6407" width="18.1640625" style="68" bestFit="1" customWidth="1"/>
    <col min="6408" max="6408" width="13.83203125" style="68" bestFit="1" customWidth="1"/>
    <col min="6409" max="6409" width="18" style="68" bestFit="1" customWidth="1"/>
    <col min="6410" max="6410" width="11" style="68" bestFit="1" customWidth="1"/>
    <col min="6411" max="6411" width="18" style="68" bestFit="1" customWidth="1"/>
    <col min="6412" max="6412" width="11" style="68" bestFit="1" customWidth="1"/>
    <col min="6413" max="6656" width="9.33203125" style="68"/>
    <col min="6657" max="6657" width="18.5" style="68" customWidth="1"/>
    <col min="6658" max="6658" width="67.1640625" style="68" customWidth="1"/>
    <col min="6659" max="6659" width="23.5" style="68" customWidth="1"/>
    <col min="6660" max="6661" width="20.5" style="68" bestFit="1" customWidth="1"/>
    <col min="6662" max="6662" width="19.1640625" style="68" bestFit="1" customWidth="1"/>
    <col min="6663" max="6663" width="18.1640625" style="68" bestFit="1" customWidth="1"/>
    <col min="6664" max="6664" width="13.83203125" style="68" bestFit="1" customWidth="1"/>
    <col min="6665" max="6665" width="18" style="68" bestFit="1" customWidth="1"/>
    <col min="6666" max="6666" width="11" style="68" bestFit="1" customWidth="1"/>
    <col min="6667" max="6667" width="18" style="68" bestFit="1" customWidth="1"/>
    <col min="6668" max="6668" width="11" style="68" bestFit="1" customWidth="1"/>
    <col min="6669" max="6912" width="9.33203125" style="68"/>
    <col min="6913" max="6913" width="18.5" style="68" customWidth="1"/>
    <col min="6914" max="6914" width="67.1640625" style="68" customWidth="1"/>
    <col min="6915" max="6915" width="23.5" style="68" customWidth="1"/>
    <col min="6916" max="6917" width="20.5" style="68" bestFit="1" customWidth="1"/>
    <col min="6918" max="6918" width="19.1640625" style="68" bestFit="1" customWidth="1"/>
    <col min="6919" max="6919" width="18.1640625" style="68" bestFit="1" customWidth="1"/>
    <col min="6920" max="6920" width="13.83203125" style="68" bestFit="1" customWidth="1"/>
    <col min="6921" max="6921" width="18" style="68" bestFit="1" customWidth="1"/>
    <col min="6922" max="6922" width="11" style="68" bestFit="1" customWidth="1"/>
    <col min="6923" max="6923" width="18" style="68" bestFit="1" customWidth="1"/>
    <col min="6924" max="6924" width="11" style="68" bestFit="1" customWidth="1"/>
    <col min="6925" max="7168" width="9.33203125" style="68"/>
    <col min="7169" max="7169" width="18.5" style="68" customWidth="1"/>
    <col min="7170" max="7170" width="67.1640625" style="68" customWidth="1"/>
    <col min="7171" max="7171" width="23.5" style="68" customWidth="1"/>
    <col min="7172" max="7173" width="20.5" style="68" bestFit="1" customWidth="1"/>
    <col min="7174" max="7174" width="19.1640625" style="68" bestFit="1" customWidth="1"/>
    <col min="7175" max="7175" width="18.1640625" style="68" bestFit="1" customWidth="1"/>
    <col min="7176" max="7176" width="13.83203125" style="68" bestFit="1" customWidth="1"/>
    <col min="7177" max="7177" width="18" style="68" bestFit="1" customWidth="1"/>
    <col min="7178" max="7178" width="11" style="68" bestFit="1" customWidth="1"/>
    <col min="7179" max="7179" width="18" style="68" bestFit="1" customWidth="1"/>
    <col min="7180" max="7180" width="11" style="68" bestFit="1" customWidth="1"/>
    <col min="7181" max="7424" width="9.33203125" style="68"/>
    <col min="7425" max="7425" width="18.5" style="68" customWidth="1"/>
    <col min="7426" max="7426" width="67.1640625" style="68" customWidth="1"/>
    <col min="7427" max="7427" width="23.5" style="68" customWidth="1"/>
    <col min="7428" max="7429" width="20.5" style="68" bestFit="1" customWidth="1"/>
    <col min="7430" max="7430" width="19.1640625" style="68" bestFit="1" customWidth="1"/>
    <col min="7431" max="7431" width="18.1640625" style="68" bestFit="1" customWidth="1"/>
    <col min="7432" max="7432" width="13.83203125" style="68" bestFit="1" customWidth="1"/>
    <col min="7433" max="7433" width="18" style="68" bestFit="1" customWidth="1"/>
    <col min="7434" max="7434" width="11" style="68" bestFit="1" customWidth="1"/>
    <col min="7435" max="7435" width="18" style="68" bestFit="1" customWidth="1"/>
    <col min="7436" max="7436" width="11" style="68" bestFit="1" customWidth="1"/>
    <col min="7437" max="7680" width="9.33203125" style="68"/>
    <col min="7681" max="7681" width="18.5" style="68" customWidth="1"/>
    <col min="7682" max="7682" width="67.1640625" style="68" customWidth="1"/>
    <col min="7683" max="7683" width="23.5" style="68" customWidth="1"/>
    <col min="7684" max="7685" width="20.5" style="68" bestFit="1" customWidth="1"/>
    <col min="7686" max="7686" width="19.1640625" style="68" bestFit="1" customWidth="1"/>
    <col min="7687" max="7687" width="18.1640625" style="68" bestFit="1" customWidth="1"/>
    <col min="7688" max="7688" width="13.83203125" style="68" bestFit="1" customWidth="1"/>
    <col min="7689" max="7689" width="18" style="68" bestFit="1" customWidth="1"/>
    <col min="7690" max="7690" width="11" style="68" bestFit="1" customWidth="1"/>
    <col min="7691" max="7691" width="18" style="68" bestFit="1" customWidth="1"/>
    <col min="7692" max="7692" width="11" style="68" bestFit="1" customWidth="1"/>
    <col min="7693" max="7936" width="9.33203125" style="68"/>
    <col min="7937" max="7937" width="18.5" style="68" customWidth="1"/>
    <col min="7938" max="7938" width="67.1640625" style="68" customWidth="1"/>
    <col min="7939" max="7939" width="23.5" style="68" customWidth="1"/>
    <col min="7940" max="7941" width="20.5" style="68" bestFit="1" customWidth="1"/>
    <col min="7942" max="7942" width="19.1640625" style="68" bestFit="1" customWidth="1"/>
    <col min="7943" max="7943" width="18.1640625" style="68" bestFit="1" customWidth="1"/>
    <col min="7944" max="7944" width="13.83203125" style="68" bestFit="1" customWidth="1"/>
    <col min="7945" max="7945" width="18" style="68" bestFit="1" customWidth="1"/>
    <col min="7946" max="7946" width="11" style="68" bestFit="1" customWidth="1"/>
    <col min="7947" max="7947" width="18" style="68" bestFit="1" customWidth="1"/>
    <col min="7948" max="7948" width="11" style="68" bestFit="1" customWidth="1"/>
    <col min="7949" max="8192" width="9.33203125" style="68"/>
    <col min="8193" max="8193" width="18.5" style="68" customWidth="1"/>
    <col min="8194" max="8194" width="67.1640625" style="68" customWidth="1"/>
    <col min="8195" max="8195" width="23.5" style="68" customWidth="1"/>
    <col min="8196" max="8197" width="20.5" style="68" bestFit="1" customWidth="1"/>
    <col min="8198" max="8198" width="19.1640625" style="68" bestFit="1" customWidth="1"/>
    <col min="8199" max="8199" width="18.1640625" style="68" bestFit="1" customWidth="1"/>
    <col min="8200" max="8200" width="13.83203125" style="68" bestFit="1" customWidth="1"/>
    <col min="8201" max="8201" width="18" style="68" bestFit="1" customWidth="1"/>
    <col min="8202" max="8202" width="11" style="68" bestFit="1" customWidth="1"/>
    <col min="8203" max="8203" width="18" style="68" bestFit="1" customWidth="1"/>
    <col min="8204" max="8204" width="11" style="68" bestFit="1" customWidth="1"/>
    <col min="8205" max="8448" width="9.33203125" style="68"/>
    <col min="8449" max="8449" width="18.5" style="68" customWidth="1"/>
    <col min="8450" max="8450" width="67.1640625" style="68" customWidth="1"/>
    <col min="8451" max="8451" width="23.5" style="68" customWidth="1"/>
    <col min="8452" max="8453" width="20.5" style="68" bestFit="1" customWidth="1"/>
    <col min="8454" max="8454" width="19.1640625" style="68" bestFit="1" customWidth="1"/>
    <col min="8455" max="8455" width="18.1640625" style="68" bestFit="1" customWidth="1"/>
    <col min="8456" max="8456" width="13.83203125" style="68" bestFit="1" customWidth="1"/>
    <col min="8457" max="8457" width="18" style="68" bestFit="1" customWidth="1"/>
    <col min="8458" max="8458" width="11" style="68" bestFit="1" customWidth="1"/>
    <col min="8459" max="8459" width="18" style="68" bestFit="1" customWidth="1"/>
    <col min="8460" max="8460" width="11" style="68" bestFit="1" customWidth="1"/>
    <col min="8461" max="8704" width="9.33203125" style="68"/>
    <col min="8705" max="8705" width="18.5" style="68" customWidth="1"/>
    <col min="8706" max="8706" width="67.1640625" style="68" customWidth="1"/>
    <col min="8707" max="8707" width="23.5" style="68" customWidth="1"/>
    <col min="8708" max="8709" width="20.5" style="68" bestFit="1" customWidth="1"/>
    <col min="8710" max="8710" width="19.1640625" style="68" bestFit="1" customWidth="1"/>
    <col min="8711" max="8711" width="18.1640625" style="68" bestFit="1" customWidth="1"/>
    <col min="8712" max="8712" width="13.83203125" style="68" bestFit="1" customWidth="1"/>
    <col min="8713" max="8713" width="18" style="68" bestFit="1" customWidth="1"/>
    <col min="8714" max="8714" width="11" style="68" bestFit="1" customWidth="1"/>
    <col min="8715" max="8715" width="18" style="68" bestFit="1" customWidth="1"/>
    <col min="8716" max="8716" width="11" style="68" bestFit="1" customWidth="1"/>
    <col min="8717" max="8960" width="9.33203125" style="68"/>
    <col min="8961" max="8961" width="18.5" style="68" customWidth="1"/>
    <col min="8962" max="8962" width="67.1640625" style="68" customWidth="1"/>
    <col min="8963" max="8963" width="23.5" style="68" customWidth="1"/>
    <col min="8964" max="8965" width="20.5" style="68" bestFit="1" customWidth="1"/>
    <col min="8966" max="8966" width="19.1640625" style="68" bestFit="1" customWidth="1"/>
    <col min="8967" max="8967" width="18.1640625" style="68" bestFit="1" customWidth="1"/>
    <col min="8968" max="8968" width="13.83203125" style="68" bestFit="1" customWidth="1"/>
    <col min="8969" max="8969" width="18" style="68" bestFit="1" customWidth="1"/>
    <col min="8970" max="8970" width="11" style="68" bestFit="1" customWidth="1"/>
    <col min="8971" max="8971" width="18" style="68" bestFit="1" customWidth="1"/>
    <col min="8972" max="8972" width="11" style="68" bestFit="1" customWidth="1"/>
    <col min="8973" max="9216" width="9.33203125" style="68"/>
    <col min="9217" max="9217" width="18.5" style="68" customWidth="1"/>
    <col min="9218" max="9218" width="67.1640625" style="68" customWidth="1"/>
    <col min="9219" max="9219" width="23.5" style="68" customWidth="1"/>
    <col min="9220" max="9221" width="20.5" style="68" bestFit="1" customWidth="1"/>
    <col min="9222" max="9222" width="19.1640625" style="68" bestFit="1" customWidth="1"/>
    <col min="9223" max="9223" width="18.1640625" style="68" bestFit="1" customWidth="1"/>
    <col min="9224" max="9224" width="13.83203125" style="68" bestFit="1" customWidth="1"/>
    <col min="9225" max="9225" width="18" style="68" bestFit="1" customWidth="1"/>
    <col min="9226" max="9226" width="11" style="68" bestFit="1" customWidth="1"/>
    <col min="9227" max="9227" width="18" style="68" bestFit="1" customWidth="1"/>
    <col min="9228" max="9228" width="11" style="68" bestFit="1" customWidth="1"/>
    <col min="9229" max="9472" width="9.33203125" style="68"/>
    <col min="9473" max="9473" width="18.5" style="68" customWidth="1"/>
    <col min="9474" max="9474" width="67.1640625" style="68" customWidth="1"/>
    <col min="9475" max="9475" width="23.5" style="68" customWidth="1"/>
    <col min="9476" max="9477" width="20.5" style="68" bestFit="1" customWidth="1"/>
    <col min="9478" max="9478" width="19.1640625" style="68" bestFit="1" customWidth="1"/>
    <col min="9479" max="9479" width="18.1640625" style="68" bestFit="1" customWidth="1"/>
    <col min="9480" max="9480" width="13.83203125" style="68" bestFit="1" customWidth="1"/>
    <col min="9481" max="9481" width="18" style="68" bestFit="1" customWidth="1"/>
    <col min="9482" max="9482" width="11" style="68" bestFit="1" customWidth="1"/>
    <col min="9483" max="9483" width="18" style="68" bestFit="1" customWidth="1"/>
    <col min="9484" max="9484" width="11" style="68" bestFit="1" customWidth="1"/>
    <col min="9485" max="9728" width="9.33203125" style="68"/>
    <col min="9729" max="9729" width="18.5" style="68" customWidth="1"/>
    <col min="9730" max="9730" width="67.1640625" style="68" customWidth="1"/>
    <col min="9731" max="9731" width="23.5" style="68" customWidth="1"/>
    <col min="9732" max="9733" width="20.5" style="68" bestFit="1" customWidth="1"/>
    <col min="9734" max="9734" width="19.1640625" style="68" bestFit="1" customWidth="1"/>
    <col min="9735" max="9735" width="18.1640625" style="68" bestFit="1" customWidth="1"/>
    <col min="9736" max="9736" width="13.83203125" style="68" bestFit="1" customWidth="1"/>
    <col min="9737" max="9737" width="18" style="68" bestFit="1" customWidth="1"/>
    <col min="9738" max="9738" width="11" style="68" bestFit="1" customWidth="1"/>
    <col min="9739" max="9739" width="18" style="68" bestFit="1" customWidth="1"/>
    <col min="9740" max="9740" width="11" style="68" bestFit="1" customWidth="1"/>
    <col min="9741" max="9984" width="9.33203125" style="68"/>
    <col min="9985" max="9985" width="18.5" style="68" customWidth="1"/>
    <col min="9986" max="9986" width="67.1640625" style="68" customWidth="1"/>
    <col min="9987" max="9987" width="23.5" style="68" customWidth="1"/>
    <col min="9988" max="9989" width="20.5" style="68" bestFit="1" customWidth="1"/>
    <col min="9990" max="9990" width="19.1640625" style="68" bestFit="1" customWidth="1"/>
    <col min="9991" max="9991" width="18.1640625" style="68" bestFit="1" customWidth="1"/>
    <col min="9992" max="9992" width="13.83203125" style="68" bestFit="1" customWidth="1"/>
    <col min="9993" max="9993" width="18" style="68" bestFit="1" customWidth="1"/>
    <col min="9994" max="9994" width="11" style="68" bestFit="1" customWidth="1"/>
    <col min="9995" max="9995" width="18" style="68" bestFit="1" customWidth="1"/>
    <col min="9996" max="9996" width="11" style="68" bestFit="1" customWidth="1"/>
    <col min="9997" max="10240" width="9.33203125" style="68"/>
    <col min="10241" max="10241" width="18.5" style="68" customWidth="1"/>
    <col min="10242" max="10242" width="67.1640625" style="68" customWidth="1"/>
    <col min="10243" max="10243" width="23.5" style="68" customWidth="1"/>
    <col min="10244" max="10245" width="20.5" style="68" bestFit="1" customWidth="1"/>
    <col min="10246" max="10246" width="19.1640625" style="68" bestFit="1" customWidth="1"/>
    <col min="10247" max="10247" width="18.1640625" style="68" bestFit="1" customWidth="1"/>
    <col min="10248" max="10248" width="13.83203125" style="68" bestFit="1" customWidth="1"/>
    <col min="10249" max="10249" width="18" style="68" bestFit="1" customWidth="1"/>
    <col min="10250" max="10250" width="11" style="68" bestFit="1" customWidth="1"/>
    <col min="10251" max="10251" width="18" style="68" bestFit="1" customWidth="1"/>
    <col min="10252" max="10252" width="11" style="68" bestFit="1" customWidth="1"/>
    <col min="10253" max="10496" width="9.33203125" style="68"/>
    <col min="10497" max="10497" width="18.5" style="68" customWidth="1"/>
    <col min="10498" max="10498" width="67.1640625" style="68" customWidth="1"/>
    <col min="10499" max="10499" width="23.5" style="68" customWidth="1"/>
    <col min="10500" max="10501" width="20.5" style="68" bestFit="1" customWidth="1"/>
    <col min="10502" max="10502" width="19.1640625" style="68" bestFit="1" customWidth="1"/>
    <col min="10503" max="10503" width="18.1640625" style="68" bestFit="1" customWidth="1"/>
    <col min="10504" max="10504" width="13.83203125" style="68" bestFit="1" customWidth="1"/>
    <col min="10505" max="10505" width="18" style="68" bestFit="1" customWidth="1"/>
    <col min="10506" max="10506" width="11" style="68" bestFit="1" customWidth="1"/>
    <col min="10507" max="10507" width="18" style="68" bestFit="1" customWidth="1"/>
    <col min="10508" max="10508" width="11" style="68" bestFit="1" customWidth="1"/>
    <col min="10509" max="10752" width="9.33203125" style="68"/>
    <col min="10753" max="10753" width="18.5" style="68" customWidth="1"/>
    <col min="10754" max="10754" width="67.1640625" style="68" customWidth="1"/>
    <col min="10755" max="10755" width="23.5" style="68" customWidth="1"/>
    <col min="10756" max="10757" width="20.5" style="68" bestFit="1" customWidth="1"/>
    <col min="10758" max="10758" width="19.1640625" style="68" bestFit="1" customWidth="1"/>
    <col min="10759" max="10759" width="18.1640625" style="68" bestFit="1" customWidth="1"/>
    <col min="10760" max="10760" width="13.83203125" style="68" bestFit="1" customWidth="1"/>
    <col min="10761" max="10761" width="18" style="68" bestFit="1" customWidth="1"/>
    <col min="10762" max="10762" width="11" style="68" bestFit="1" customWidth="1"/>
    <col min="10763" max="10763" width="18" style="68" bestFit="1" customWidth="1"/>
    <col min="10764" max="10764" width="11" style="68" bestFit="1" customWidth="1"/>
    <col min="10765" max="11008" width="9.33203125" style="68"/>
    <col min="11009" max="11009" width="18.5" style="68" customWidth="1"/>
    <col min="11010" max="11010" width="67.1640625" style="68" customWidth="1"/>
    <col min="11011" max="11011" width="23.5" style="68" customWidth="1"/>
    <col min="11012" max="11013" width="20.5" style="68" bestFit="1" customWidth="1"/>
    <col min="11014" max="11014" width="19.1640625" style="68" bestFit="1" customWidth="1"/>
    <col min="11015" max="11015" width="18.1640625" style="68" bestFit="1" customWidth="1"/>
    <col min="11016" max="11016" width="13.83203125" style="68" bestFit="1" customWidth="1"/>
    <col min="11017" max="11017" width="18" style="68" bestFit="1" customWidth="1"/>
    <col min="11018" max="11018" width="11" style="68" bestFit="1" customWidth="1"/>
    <col min="11019" max="11019" width="18" style="68" bestFit="1" customWidth="1"/>
    <col min="11020" max="11020" width="11" style="68" bestFit="1" customWidth="1"/>
    <col min="11021" max="11264" width="9.33203125" style="68"/>
    <col min="11265" max="11265" width="18.5" style="68" customWidth="1"/>
    <col min="11266" max="11266" width="67.1640625" style="68" customWidth="1"/>
    <col min="11267" max="11267" width="23.5" style="68" customWidth="1"/>
    <col min="11268" max="11269" width="20.5" style="68" bestFit="1" customWidth="1"/>
    <col min="11270" max="11270" width="19.1640625" style="68" bestFit="1" customWidth="1"/>
    <col min="11271" max="11271" width="18.1640625" style="68" bestFit="1" customWidth="1"/>
    <col min="11272" max="11272" width="13.83203125" style="68" bestFit="1" customWidth="1"/>
    <col min="11273" max="11273" width="18" style="68" bestFit="1" customWidth="1"/>
    <col min="11274" max="11274" width="11" style="68" bestFit="1" customWidth="1"/>
    <col min="11275" max="11275" width="18" style="68" bestFit="1" customWidth="1"/>
    <col min="11276" max="11276" width="11" style="68" bestFit="1" customWidth="1"/>
    <col min="11277" max="11520" width="9.33203125" style="68"/>
    <col min="11521" max="11521" width="18.5" style="68" customWidth="1"/>
    <col min="11522" max="11522" width="67.1640625" style="68" customWidth="1"/>
    <col min="11523" max="11523" width="23.5" style="68" customWidth="1"/>
    <col min="11524" max="11525" width="20.5" style="68" bestFit="1" customWidth="1"/>
    <col min="11526" max="11526" width="19.1640625" style="68" bestFit="1" customWidth="1"/>
    <col min="11527" max="11527" width="18.1640625" style="68" bestFit="1" customWidth="1"/>
    <col min="11528" max="11528" width="13.83203125" style="68" bestFit="1" customWidth="1"/>
    <col min="11529" max="11529" width="18" style="68" bestFit="1" customWidth="1"/>
    <col min="11530" max="11530" width="11" style="68" bestFit="1" customWidth="1"/>
    <col min="11531" max="11531" width="18" style="68" bestFit="1" customWidth="1"/>
    <col min="11532" max="11532" width="11" style="68" bestFit="1" customWidth="1"/>
    <col min="11533" max="11776" width="9.33203125" style="68"/>
    <col min="11777" max="11777" width="18.5" style="68" customWidth="1"/>
    <col min="11778" max="11778" width="67.1640625" style="68" customWidth="1"/>
    <col min="11779" max="11779" width="23.5" style="68" customWidth="1"/>
    <col min="11780" max="11781" width="20.5" style="68" bestFit="1" customWidth="1"/>
    <col min="11782" max="11782" width="19.1640625" style="68" bestFit="1" customWidth="1"/>
    <col min="11783" max="11783" width="18.1640625" style="68" bestFit="1" customWidth="1"/>
    <col min="11784" max="11784" width="13.83203125" style="68" bestFit="1" customWidth="1"/>
    <col min="11785" max="11785" width="18" style="68" bestFit="1" customWidth="1"/>
    <col min="11786" max="11786" width="11" style="68" bestFit="1" customWidth="1"/>
    <col min="11787" max="11787" width="18" style="68" bestFit="1" customWidth="1"/>
    <col min="11788" max="11788" width="11" style="68" bestFit="1" customWidth="1"/>
    <col min="11789" max="12032" width="9.33203125" style="68"/>
    <col min="12033" max="12033" width="18.5" style="68" customWidth="1"/>
    <col min="12034" max="12034" width="67.1640625" style="68" customWidth="1"/>
    <col min="12035" max="12035" width="23.5" style="68" customWidth="1"/>
    <col min="12036" max="12037" width="20.5" style="68" bestFit="1" customWidth="1"/>
    <col min="12038" max="12038" width="19.1640625" style="68" bestFit="1" customWidth="1"/>
    <col min="12039" max="12039" width="18.1640625" style="68" bestFit="1" customWidth="1"/>
    <col min="12040" max="12040" width="13.83203125" style="68" bestFit="1" customWidth="1"/>
    <col min="12041" max="12041" width="18" style="68" bestFit="1" customWidth="1"/>
    <col min="12042" max="12042" width="11" style="68" bestFit="1" customWidth="1"/>
    <col min="12043" max="12043" width="18" style="68" bestFit="1" customWidth="1"/>
    <col min="12044" max="12044" width="11" style="68" bestFit="1" customWidth="1"/>
    <col min="12045" max="12288" width="9.33203125" style="68"/>
    <col min="12289" max="12289" width="18.5" style="68" customWidth="1"/>
    <col min="12290" max="12290" width="67.1640625" style="68" customWidth="1"/>
    <col min="12291" max="12291" width="23.5" style="68" customWidth="1"/>
    <col min="12292" max="12293" width="20.5" style="68" bestFit="1" customWidth="1"/>
    <col min="12294" max="12294" width="19.1640625" style="68" bestFit="1" customWidth="1"/>
    <col min="12295" max="12295" width="18.1640625" style="68" bestFit="1" customWidth="1"/>
    <col min="12296" max="12296" width="13.83203125" style="68" bestFit="1" customWidth="1"/>
    <col min="12297" max="12297" width="18" style="68" bestFit="1" customWidth="1"/>
    <col min="12298" max="12298" width="11" style="68" bestFit="1" customWidth="1"/>
    <col min="12299" max="12299" width="18" style="68" bestFit="1" customWidth="1"/>
    <col min="12300" max="12300" width="11" style="68" bestFit="1" customWidth="1"/>
    <col min="12301" max="12544" width="9.33203125" style="68"/>
    <col min="12545" max="12545" width="18.5" style="68" customWidth="1"/>
    <col min="12546" max="12546" width="67.1640625" style="68" customWidth="1"/>
    <col min="12547" max="12547" width="23.5" style="68" customWidth="1"/>
    <col min="12548" max="12549" width="20.5" style="68" bestFit="1" customWidth="1"/>
    <col min="12550" max="12550" width="19.1640625" style="68" bestFit="1" customWidth="1"/>
    <col min="12551" max="12551" width="18.1640625" style="68" bestFit="1" customWidth="1"/>
    <col min="12552" max="12552" width="13.83203125" style="68" bestFit="1" customWidth="1"/>
    <col min="12553" max="12553" width="18" style="68" bestFit="1" customWidth="1"/>
    <col min="12554" max="12554" width="11" style="68" bestFit="1" customWidth="1"/>
    <col min="12555" max="12555" width="18" style="68" bestFit="1" customWidth="1"/>
    <col min="12556" max="12556" width="11" style="68" bestFit="1" customWidth="1"/>
    <col min="12557" max="12800" width="9.33203125" style="68"/>
    <col min="12801" max="12801" width="18.5" style="68" customWidth="1"/>
    <col min="12802" max="12802" width="67.1640625" style="68" customWidth="1"/>
    <col min="12803" max="12803" width="23.5" style="68" customWidth="1"/>
    <col min="12804" max="12805" width="20.5" style="68" bestFit="1" customWidth="1"/>
    <col min="12806" max="12806" width="19.1640625" style="68" bestFit="1" customWidth="1"/>
    <col min="12807" max="12807" width="18.1640625" style="68" bestFit="1" customWidth="1"/>
    <col min="12808" max="12808" width="13.83203125" style="68" bestFit="1" customWidth="1"/>
    <col min="12809" max="12809" width="18" style="68" bestFit="1" customWidth="1"/>
    <col min="12810" max="12810" width="11" style="68" bestFit="1" customWidth="1"/>
    <col min="12811" max="12811" width="18" style="68" bestFit="1" customWidth="1"/>
    <col min="12812" max="12812" width="11" style="68" bestFit="1" customWidth="1"/>
    <col min="12813" max="13056" width="9.33203125" style="68"/>
    <col min="13057" max="13057" width="18.5" style="68" customWidth="1"/>
    <col min="13058" max="13058" width="67.1640625" style="68" customWidth="1"/>
    <col min="13059" max="13059" width="23.5" style="68" customWidth="1"/>
    <col min="13060" max="13061" width="20.5" style="68" bestFit="1" customWidth="1"/>
    <col min="13062" max="13062" width="19.1640625" style="68" bestFit="1" customWidth="1"/>
    <col min="13063" max="13063" width="18.1640625" style="68" bestFit="1" customWidth="1"/>
    <col min="13064" max="13064" width="13.83203125" style="68" bestFit="1" customWidth="1"/>
    <col min="13065" max="13065" width="18" style="68" bestFit="1" customWidth="1"/>
    <col min="13066" max="13066" width="11" style="68" bestFit="1" customWidth="1"/>
    <col min="13067" max="13067" width="18" style="68" bestFit="1" customWidth="1"/>
    <col min="13068" max="13068" width="11" style="68" bestFit="1" customWidth="1"/>
    <col min="13069" max="13312" width="9.33203125" style="68"/>
    <col min="13313" max="13313" width="18.5" style="68" customWidth="1"/>
    <col min="13314" max="13314" width="67.1640625" style="68" customWidth="1"/>
    <col min="13315" max="13315" width="23.5" style="68" customWidth="1"/>
    <col min="13316" max="13317" width="20.5" style="68" bestFit="1" customWidth="1"/>
    <col min="13318" max="13318" width="19.1640625" style="68" bestFit="1" customWidth="1"/>
    <col min="13319" max="13319" width="18.1640625" style="68" bestFit="1" customWidth="1"/>
    <col min="13320" max="13320" width="13.83203125" style="68" bestFit="1" customWidth="1"/>
    <col min="13321" max="13321" width="18" style="68" bestFit="1" customWidth="1"/>
    <col min="13322" max="13322" width="11" style="68" bestFit="1" customWidth="1"/>
    <col min="13323" max="13323" width="18" style="68" bestFit="1" customWidth="1"/>
    <col min="13324" max="13324" width="11" style="68" bestFit="1" customWidth="1"/>
    <col min="13325" max="13568" width="9.33203125" style="68"/>
    <col min="13569" max="13569" width="18.5" style="68" customWidth="1"/>
    <col min="13570" max="13570" width="67.1640625" style="68" customWidth="1"/>
    <col min="13571" max="13571" width="23.5" style="68" customWidth="1"/>
    <col min="13572" max="13573" width="20.5" style="68" bestFit="1" customWidth="1"/>
    <col min="13574" max="13574" width="19.1640625" style="68" bestFit="1" customWidth="1"/>
    <col min="13575" max="13575" width="18.1640625" style="68" bestFit="1" customWidth="1"/>
    <col min="13576" max="13576" width="13.83203125" style="68" bestFit="1" customWidth="1"/>
    <col min="13577" max="13577" width="18" style="68" bestFit="1" customWidth="1"/>
    <col min="13578" max="13578" width="11" style="68" bestFit="1" customWidth="1"/>
    <col min="13579" max="13579" width="18" style="68" bestFit="1" customWidth="1"/>
    <col min="13580" max="13580" width="11" style="68" bestFit="1" customWidth="1"/>
    <col min="13581" max="13824" width="9.33203125" style="68"/>
    <col min="13825" max="13825" width="18.5" style="68" customWidth="1"/>
    <col min="13826" max="13826" width="67.1640625" style="68" customWidth="1"/>
    <col min="13827" max="13827" width="23.5" style="68" customWidth="1"/>
    <col min="13828" max="13829" width="20.5" style="68" bestFit="1" customWidth="1"/>
    <col min="13830" max="13830" width="19.1640625" style="68" bestFit="1" customWidth="1"/>
    <col min="13831" max="13831" width="18.1640625" style="68" bestFit="1" customWidth="1"/>
    <col min="13832" max="13832" width="13.83203125" style="68" bestFit="1" customWidth="1"/>
    <col min="13833" max="13833" width="18" style="68" bestFit="1" customWidth="1"/>
    <col min="13834" max="13834" width="11" style="68" bestFit="1" customWidth="1"/>
    <col min="13835" max="13835" width="18" style="68" bestFit="1" customWidth="1"/>
    <col min="13836" max="13836" width="11" style="68" bestFit="1" customWidth="1"/>
    <col min="13837" max="14080" width="9.33203125" style="68"/>
    <col min="14081" max="14081" width="18.5" style="68" customWidth="1"/>
    <col min="14082" max="14082" width="67.1640625" style="68" customWidth="1"/>
    <col min="14083" max="14083" width="23.5" style="68" customWidth="1"/>
    <col min="14084" max="14085" width="20.5" style="68" bestFit="1" customWidth="1"/>
    <col min="14086" max="14086" width="19.1640625" style="68" bestFit="1" customWidth="1"/>
    <col min="14087" max="14087" width="18.1640625" style="68" bestFit="1" customWidth="1"/>
    <col min="14088" max="14088" width="13.83203125" style="68" bestFit="1" customWidth="1"/>
    <col min="14089" max="14089" width="18" style="68" bestFit="1" customWidth="1"/>
    <col min="14090" max="14090" width="11" style="68" bestFit="1" customWidth="1"/>
    <col min="14091" max="14091" width="18" style="68" bestFit="1" customWidth="1"/>
    <col min="14092" max="14092" width="11" style="68" bestFit="1" customWidth="1"/>
    <col min="14093" max="14336" width="9.33203125" style="68"/>
    <col min="14337" max="14337" width="18.5" style="68" customWidth="1"/>
    <col min="14338" max="14338" width="67.1640625" style="68" customWidth="1"/>
    <col min="14339" max="14339" width="23.5" style="68" customWidth="1"/>
    <col min="14340" max="14341" width="20.5" style="68" bestFit="1" customWidth="1"/>
    <col min="14342" max="14342" width="19.1640625" style="68" bestFit="1" customWidth="1"/>
    <col min="14343" max="14343" width="18.1640625" style="68" bestFit="1" customWidth="1"/>
    <col min="14344" max="14344" width="13.83203125" style="68" bestFit="1" customWidth="1"/>
    <col min="14345" max="14345" width="18" style="68" bestFit="1" customWidth="1"/>
    <col min="14346" max="14346" width="11" style="68" bestFit="1" customWidth="1"/>
    <col min="14347" max="14347" width="18" style="68" bestFit="1" customWidth="1"/>
    <col min="14348" max="14348" width="11" style="68" bestFit="1" customWidth="1"/>
    <col min="14349" max="14592" width="9.33203125" style="68"/>
    <col min="14593" max="14593" width="18.5" style="68" customWidth="1"/>
    <col min="14594" max="14594" width="67.1640625" style="68" customWidth="1"/>
    <col min="14595" max="14595" width="23.5" style="68" customWidth="1"/>
    <col min="14596" max="14597" width="20.5" style="68" bestFit="1" customWidth="1"/>
    <col min="14598" max="14598" width="19.1640625" style="68" bestFit="1" customWidth="1"/>
    <col min="14599" max="14599" width="18.1640625" style="68" bestFit="1" customWidth="1"/>
    <col min="14600" max="14600" width="13.83203125" style="68" bestFit="1" customWidth="1"/>
    <col min="14601" max="14601" width="18" style="68" bestFit="1" customWidth="1"/>
    <col min="14602" max="14602" width="11" style="68" bestFit="1" customWidth="1"/>
    <col min="14603" max="14603" width="18" style="68" bestFit="1" customWidth="1"/>
    <col min="14604" max="14604" width="11" style="68" bestFit="1" customWidth="1"/>
    <col min="14605" max="14848" width="9.33203125" style="68"/>
    <col min="14849" max="14849" width="18.5" style="68" customWidth="1"/>
    <col min="14850" max="14850" width="67.1640625" style="68" customWidth="1"/>
    <col min="14851" max="14851" width="23.5" style="68" customWidth="1"/>
    <col min="14852" max="14853" width="20.5" style="68" bestFit="1" customWidth="1"/>
    <col min="14854" max="14854" width="19.1640625" style="68" bestFit="1" customWidth="1"/>
    <col min="14855" max="14855" width="18.1640625" style="68" bestFit="1" customWidth="1"/>
    <col min="14856" max="14856" width="13.83203125" style="68" bestFit="1" customWidth="1"/>
    <col min="14857" max="14857" width="18" style="68" bestFit="1" customWidth="1"/>
    <col min="14858" max="14858" width="11" style="68" bestFit="1" customWidth="1"/>
    <col min="14859" max="14859" width="18" style="68" bestFit="1" customWidth="1"/>
    <col min="14860" max="14860" width="11" style="68" bestFit="1" customWidth="1"/>
    <col min="14861" max="15104" width="9.33203125" style="68"/>
    <col min="15105" max="15105" width="18.5" style="68" customWidth="1"/>
    <col min="15106" max="15106" width="67.1640625" style="68" customWidth="1"/>
    <col min="15107" max="15107" width="23.5" style="68" customWidth="1"/>
    <col min="15108" max="15109" width="20.5" style="68" bestFit="1" customWidth="1"/>
    <col min="15110" max="15110" width="19.1640625" style="68" bestFit="1" customWidth="1"/>
    <col min="15111" max="15111" width="18.1640625" style="68" bestFit="1" customWidth="1"/>
    <col min="15112" max="15112" width="13.83203125" style="68" bestFit="1" customWidth="1"/>
    <col min="15113" max="15113" width="18" style="68" bestFit="1" customWidth="1"/>
    <col min="15114" max="15114" width="11" style="68" bestFit="1" customWidth="1"/>
    <col min="15115" max="15115" width="18" style="68" bestFit="1" customWidth="1"/>
    <col min="15116" max="15116" width="11" style="68" bestFit="1" customWidth="1"/>
    <col min="15117" max="15360" width="9.33203125" style="68"/>
    <col min="15361" max="15361" width="18.5" style="68" customWidth="1"/>
    <col min="15362" max="15362" width="67.1640625" style="68" customWidth="1"/>
    <col min="15363" max="15363" width="23.5" style="68" customWidth="1"/>
    <col min="15364" max="15365" width="20.5" style="68" bestFit="1" customWidth="1"/>
    <col min="15366" max="15366" width="19.1640625" style="68" bestFit="1" customWidth="1"/>
    <col min="15367" max="15367" width="18.1640625" style="68" bestFit="1" customWidth="1"/>
    <col min="15368" max="15368" width="13.83203125" style="68" bestFit="1" customWidth="1"/>
    <col min="15369" max="15369" width="18" style="68" bestFit="1" customWidth="1"/>
    <col min="15370" max="15370" width="11" style="68" bestFit="1" customWidth="1"/>
    <col min="15371" max="15371" width="18" style="68" bestFit="1" customWidth="1"/>
    <col min="15372" max="15372" width="11" style="68" bestFit="1" customWidth="1"/>
    <col min="15373" max="15616" width="9.33203125" style="68"/>
    <col min="15617" max="15617" width="18.5" style="68" customWidth="1"/>
    <col min="15618" max="15618" width="67.1640625" style="68" customWidth="1"/>
    <col min="15619" max="15619" width="23.5" style="68" customWidth="1"/>
    <col min="15620" max="15621" width="20.5" style="68" bestFit="1" customWidth="1"/>
    <col min="15622" max="15622" width="19.1640625" style="68" bestFit="1" customWidth="1"/>
    <col min="15623" max="15623" width="18.1640625" style="68" bestFit="1" customWidth="1"/>
    <col min="15624" max="15624" width="13.83203125" style="68" bestFit="1" customWidth="1"/>
    <col min="15625" max="15625" width="18" style="68" bestFit="1" customWidth="1"/>
    <col min="15626" max="15626" width="11" style="68" bestFit="1" customWidth="1"/>
    <col min="15627" max="15627" width="18" style="68" bestFit="1" customWidth="1"/>
    <col min="15628" max="15628" width="11" style="68" bestFit="1" customWidth="1"/>
    <col min="15629" max="15872" width="9.33203125" style="68"/>
    <col min="15873" max="15873" width="18.5" style="68" customWidth="1"/>
    <col min="15874" max="15874" width="67.1640625" style="68" customWidth="1"/>
    <col min="15875" max="15875" width="23.5" style="68" customWidth="1"/>
    <col min="15876" max="15877" width="20.5" style="68" bestFit="1" customWidth="1"/>
    <col min="15878" max="15878" width="19.1640625" style="68" bestFit="1" customWidth="1"/>
    <col min="15879" max="15879" width="18.1640625" style="68" bestFit="1" customWidth="1"/>
    <col min="15880" max="15880" width="13.83203125" style="68" bestFit="1" customWidth="1"/>
    <col min="15881" max="15881" width="18" style="68" bestFit="1" customWidth="1"/>
    <col min="15882" max="15882" width="11" style="68" bestFit="1" customWidth="1"/>
    <col min="15883" max="15883" width="18" style="68" bestFit="1" customWidth="1"/>
    <col min="15884" max="15884" width="11" style="68" bestFit="1" customWidth="1"/>
    <col min="15885" max="16128" width="9.33203125" style="68"/>
    <col min="16129" max="16129" width="18.5" style="68" customWidth="1"/>
    <col min="16130" max="16130" width="67.1640625" style="68" customWidth="1"/>
    <col min="16131" max="16131" width="23.5" style="68" customWidth="1"/>
    <col min="16132" max="16133" width="20.5" style="68" bestFit="1" customWidth="1"/>
    <col min="16134" max="16134" width="19.1640625" style="68" bestFit="1" customWidth="1"/>
    <col min="16135" max="16135" width="18.1640625" style="68" bestFit="1" customWidth="1"/>
    <col min="16136" max="16136" width="13.83203125" style="68" bestFit="1" customWidth="1"/>
    <col min="16137" max="16137" width="18" style="68" bestFit="1" customWidth="1"/>
    <col min="16138" max="16138" width="11" style="68" bestFit="1" customWidth="1"/>
    <col min="16139" max="16139" width="18" style="68" bestFit="1" customWidth="1"/>
    <col min="16140" max="16140" width="11" style="68" bestFit="1" customWidth="1"/>
    <col min="16141" max="16384" width="9.33203125" style="68"/>
  </cols>
  <sheetData>
    <row r="1" spans="1:15" ht="20.2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5" ht="15.6" customHeight="1">
      <c r="A2" s="151" t="s">
        <v>2</v>
      </c>
      <c r="B2" s="151"/>
      <c r="C2" s="151"/>
      <c r="D2" s="151"/>
      <c r="E2" s="151"/>
      <c r="F2" s="151"/>
      <c r="G2" s="151"/>
      <c r="H2" s="151"/>
      <c r="I2" s="25"/>
      <c r="J2" s="25"/>
      <c r="K2" s="25"/>
    </row>
    <row r="3" spans="1:15" ht="18">
      <c r="A3" s="20"/>
      <c r="B3" s="20"/>
      <c r="C3" s="20"/>
      <c r="D3" s="20"/>
      <c r="E3" s="20"/>
      <c r="F3" s="20"/>
      <c r="G3" s="20"/>
      <c r="H3" s="20"/>
      <c r="I3" s="24"/>
      <c r="J3" s="24"/>
      <c r="K3" s="24"/>
    </row>
    <row r="4" spans="1:15" ht="15.6" customHeight="1">
      <c r="A4" s="151" t="s">
        <v>56</v>
      </c>
      <c r="B4" s="151"/>
      <c r="C4" s="151"/>
      <c r="D4" s="151"/>
      <c r="E4" s="151"/>
      <c r="F4" s="151"/>
      <c r="G4" s="151"/>
      <c r="H4" s="151"/>
      <c r="I4" s="25"/>
      <c r="J4" s="25"/>
      <c r="K4" s="25"/>
    </row>
    <row r="5" spans="1:15" ht="18">
      <c r="A5" s="20"/>
      <c r="B5" s="20"/>
      <c r="C5" s="20"/>
      <c r="D5" s="20"/>
      <c r="E5" s="20"/>
      <c r="F5" s="20"/>
      <c r="G5" s="20"/>
      <c r="H5" s="20"/>
      <c r="I5" s="24"/>
      <c r="J5" s="24"/>
      <c r="K5" s="24"/>
    </row>
    <row r="6" spans="1:15" ht="15.6" customHeight="1">
      <c r="A6" s="151" t="s">
        <v>57</v>
      </c>
      <c r="B6" s="151"/>
      <c r="C6" s="151"/>
      <c r="D6" s="151"/>
      <c r="E6" s="151"/>
      <c r="F6" s="151"/>
      <c r="G6" s="151"/>
      <c r="H6" s="151"/>
      <c r="I6" s="25"/>
      <c r="J6" s="25"/>
      <c r="K6" s="25"/>
    </row>
    <row r="7" spans="1:15" ht="18">
      <c r="A7" s="20"/>
      <c r="B7" s="20"/>
      <c r="C7" s="20"/>
      <c r="D7" s="20"/>
      <c r="E7" s="20"/>
      <c r="F7" s="20"/>
      <c r="G7" s="20"/>
      <c r="H7" s="20"/>
      <c r="I7" s="24"/>
      <c r="J7" s="24"/>
      <c r="K7" s="24"/>
    </row>
    <row r="8" spans="1:15" s="27" customFormat="1" ht="61.5" customHeight="1">
      <c r="A8" s="153" t="s">
        <v>10</v>
      </c>
      <c r="B8" s="153"/>
      <c r="C8" s="128" t="str">
        <f t="shared" ref="C8:H8" si="0">UPPER(C11)</f>
        <v>OSTVARENJE/IZVRŠENJE 
01.2024. - 06.2024.</v>
      </c>
      <c r="D8" s="128" t="str">
        <f t="shared" si="0"/>
        <v>IZVORNI PLAN ILI REBALANS 
2025.</v>
      </c>
      <c r="E8" s="128" t="str">
        <f t="shared" si="0"/>
        <v>TEKUĆI PLAN 
2025.</v>
      </c>
      <c r="F8" s="128" t="str">
        <f t="shared" si="0"/>
        <v>OSTVARENJE/IZVRŠENJE 
01.2025. - 06.2025.</v>
      </c>
      <c r="G8" s="128" t="str">
        <f t="shared" si="0"/>
        <v>INDEKS
(5)/(2)</v>
      </c>
      <c r="H8" s="128" t="str">
        <f t="shared" si="0"/>
        <v>INDEKS
(5)/(4)</v>
      </c>
    </row>
    <row r="9" spans="1:15" s="69" customFormat="1">
      <c r="A9" s="154">
        <v>1</v>
      </c>
      <c r="B9" s="154"/>
      <c r="C9" s="84">
        <v>2</v>
      </c>
      <c r="D9" s="84">
        <v>3</v>
      </c>
      <c r="E9" s="84">
        <v>4.3333333333333304</v>
      </c>
      <c r="F9" s="84">
        <v>5.0833333333333304</v>
      </c>
      <c r="G9" s="84">
        <v>6</v>
      </c>
      <c r="H9" s="84">
        <v>7</v>
      </c>
      <c r="I9" s="19"/>
      <c r="J9" s="19"/>
      <c r="K9" s="19"/>
      <c r="L9" s="19"/>
    </row>
    <row r="10" spans="1:15" s="69" customFormat="1">
      <c r="A10" s="101"/>
      <c r="B10" s="102" t="s">
        <v>58</v>
      </c>
      <c r="C10" s="33">
        <f t="shared" ref="C10:H10" si="1">C13</f>
        <v>293879.98</v>
      </c>
      <c r="D10" s="33">
        <f t="shared" si="1"/>
        <v>769205</v>
      </c>
      <c r="E10" s="33">
        <f t="shared" si="1"/>
        <v>769205</v>
      </c>
      <c r="F10" s="33">
        <f t="shared" si="1"/>
        <v>245871.15</v>
      </c>
      <c r="G10" s="33">
        <f t="shared" si="1"/>
        <v>83.663797037144207</v>
      </c>
      <c r="H10" s="33">
        <f t="shared" si="1"/>
        <v>31.964320304730201</v>
      </c>
      <c r="I10" s="19"/>
      <c r="J10" s="19"/>
      <c r="K10" s="19"/>
      <c r="L10" s="19"/>
    </row>
    <row r="11" spans="1:15" ht="12.75" hidden="1" customHeight="1">
      <c r="A11" s="87" t="s">
        <v>5</v>
      </c>
      <c r="B11" s="87" t="s">
        <v>5</v>
      </c>
      <c r="C11" s="88" t="s">
        <v>47</v>
      </c>
      <c r="D11" s="88" t="s">
        <v>278</v>
      </c>
      <c r="E11" s="88" t="s">
        <v>279</v>
      </c>
      <c r="F11" s="88" t="s">
        <v>280</v>
      </c>
      <c r="G11" s="88" t="s">
        <v>39</v>
      </c>
      <c r="H11" s="88" t="s">
        <v>40</v>
      </c>
      <c r="I11" s="19"/>
      <c r="J11" s="19"/>
      <c r="K11" s="19"/>
      <c r="L11" s="19"/>
    </row>
    <row r="12" spans="1:15" ht="12.75" hidden="1" customHeight="1">
      <c r="A12" s="87" t="s">
        <v>48</v>
      </c>
      <c r="B12" s="87" t="s">
        <v>5</v>
      </c>
      <c r="C12" s="90" t="s">
        <v>6</v>
      </c>
      <c r="D12" s="90" t="s">
        <v>6</v>
      </c>
      <c r="E12" s="90" t="s">
        <v>6</v>
      </c>
      <c r="F12" s="90" t="s">
        <v>6</v>
      </c>
      <c r="G12" s="90" t="s">
        <v>5</v>
      </c>
      <c r="H12" s="90" t="s">
        <v>5</v>
      </c>
    </row>
    <row r="13" spans="1:15" ht="12.75" hidden="1" customHeight="1">
      <c r="A13" s="92" t="s">
        <v>49</v>
      </c>
      <c r="B13" s="92" t="s">
        <v>5</v>
      </c>
      <c r="C13" s="103">
        <v>293879.98</v>
      </c>
      <c r="D13" s="104">
        <v>769205</v>
      </c>
      <c r="E13" s="104">
        <v>769205</v>
      </c>
      <c r="F13" s="103">
        <v>245871.15</v>
      </c>
      <c r="G13" s="103">
        <v>83.663797037144207</v>
      </c>
      <c r="H13" s="103">
        <v>31.964320304730201</v>
      </c>
    </row>
    <row r="14" spans="1:15">
      <c r="A14" s="105" t="s">
        <v>50</v>
      </c>
      <c r="B14" s="106" t="s">
        <v>51</v>
      </c>
      <c r="C14" s="93">
        <v>293879.98</v>
      </c>
      <c r="D14" s="94">
        <v>769205</v>
      </c>
      <c r="E14" s="94">
        <v>769205</v>
      </c>
      <c r="F14" s="93">
        <v>245871.15</v>
      </c>
      <c r="G14" s="93">
        <v>83.663797037144207</v>
      </c>
      <c r="H14" s="93">
        <v>31.964320304730201</v>
      </c>
      <c r="I14" s="70"/>
      <c r="J14" s="70"/>
      <c r="K14" s="70"/>
      <c r="L14" s="70"/>
      <c r="M14" s="70"/>
      <c r="N14" s="70"/>
      <c r="O14" s="70"/>
    </row>
    <row r="15" spans="1:15">
      <c r="A15" s="98" t="s">
        <v>59</v>
      </c>
      <c r="B15" s="107" t="s">
        <v>60</v>
      </c>
      <c r="C15" s="96">
        <v>320504.57</v>
      </c>
      <c r="D15" s="99"/>
      <c r="E15" s="99"/>
      <c r="F15" s="99"/>
      <c r="G15" s="99"/>
      <c r="H15" s="99"/>
      <c r="I15" s="71"/>
      <c r="J15" s="71"/>
      <c r="K15" s="71"/>
      <c r="L15" s="71"/>
      <c r="M15" s="71"/>
      <c r="N15" s="71"/>
      <c r="O15" s="71"/>
    </row>
    <row r="16" spans="1:15">
      <c r="A16" s="100" t="s">
        <v>61</v>
      </c>
      <c r="B16" s="108" t="s">
        <v>62</v>
      </c>
      <c r="C16" s="96">
        <v>320504.57</v>
      </c>
      <c r="D16" s="99"/>
      <c r="E16" s="99"/>
      <c r="F16" s="99"/>
      <c r="G16" s="99"/>
      <c r="H16" s="99"/>
      <c r="I16" s="71"/>
      <c r="J16" s="71"/>
      <c r="K16" s="71"/>
      <c r="L16" s="71"/>
      <c r="M16" s="71"/>
      <c r="N16" s="71"/>
      <c r="O16" s="71"/>
    </row>
    <row r="17" spans="1:15">
      <c r="A17" s="109" t="s">
        <v>63</v>
      </c>
      <c r="B17" s="108" t="s">
        <v>64</v>
      </c>
      <c r="C17" s="96">
        <v>320504.57</v>
      </c>
      <c r="D17" s="99"/>
      <c r="E17" s="99"/>
      <c r="F17" s="99"/>
      <c r="G17" s="99"/>
      <c r="H17" s="99"/>
      <c r="I17" s="71"/>
      <c r="J17" s="71"/>
      <c r="K17" s="71"/>
      <c r="L17" s="71"/>
      <c r="M17" s="71"/>
      <c r="N17" s="71"/>
      <c r="O17" s="71"/>
    </row>
    <row r="18" spans="1:15" ht="25.5">
      <c r="A18" s="98" t="s">
        <v>65</v>
      </c>
      <c r="B18" s="107" t="s">
        <v>251</v>
      </c>
      <c r="C18" s="96">
        <v>-26624.59</v>
      </c>
      <c r="D18" s="99"/>
      <c r="E18" s="99"/>
      <c r="F18" s="99"/>
      <c r="G18" s="99"/>
      <c r="H18" s="99"/>
      <c r="I18" s="71"/>
      <c r="J18" s="71"/>
      <c r="K18" s="71"/>
      <c r="L18" s="71"/>
      <c r="M18" s="71"/>
      <c r="N18" s="71"/>
      <c r="O18" s="71"/>
    </row>
    <row r="19" spans="1:15" ht="25.5">
      <c r="A19" s="100" t="s">
        <v>66</v>
      </c>
      <c r="B19" s="108" t="s">
        <v>67</v>
      </c>
      <c r="C19" s="96">
        <v>-26624.59</v>
      </c>
      <c r="D19" s="99"/>
      <c r="E19" s="99"/>
      <c r="F19" s="99"/>
      <c r="G19" s="99"/>
      <c r="H19" s="99"/>
      <c r="I19" s="71"/>
      <c r="J19" s="71"/>
      <c r="K19" s="71"/>
      <c r="L19" s="71"/>
      <c r="M19" s="71"/>
      <c r="N19" s="71"/>
      <c r="O19" s="71"/>
    </row>
    <row r="20" spans="1:15">
      <c r="A20" s="109" t="s">
        <v>68</v>
      </c>
      <c r="B20" s="108" t="s">
        <v>252</v>
      </c>
      <c r="C20" s="96">
        <v>-26624.59</v>
      </c>
      <c r="D20" s="99"/>
      <c r="E20" s="99"/>
      <c r="F20" s="99"/>
      <c r="G20" s="99"/>
      <c r="H20" s="99"/>
      <c r="I20" s="71"/>
      <c r="J20" s="71"/>
      <c r="K20" s="71"/>
      <c r="L20" s="71"/>
      <c r="M20" s="71"/>
      <c r="N20" s="71"/>
      <c r="O20" s="71"/>
    </row>
    <row r="21" spans="1:15">
      <c r="A21" s="98" t="s">
        <v>69</v>
      </c>
      <c r="B21" s="107" t="s">
        <v>70</v>
      </c>
      <c r="C21" s="99"/>
      <c r="D21" s="97">
        <v>23076</v>
      </c>
      <c r="E21" s="97">
        <v>23076</v>
      </c>
      <c r="F21" s="96">
        <v>0.05</v>
      </c>
      <c r="G21" s="99"/>
      <c r="H21" s="96">
        <v>2.1667533367999999E-4</v>
      </c>
      <c r="I21" s="71"/>
      <c r="J21" s="71"/>
      <c r="K21" s="71"/>
      <c r="L21" s="71"/>
      <c r="M21" s="71"/>
      <c r="N21" s="71"/>
      <c r="O21" s="71"/>
    </row>
    <row r="22" spans="1:15">
      <c r="A22" s="100" t="s">
        <v>253</v>
      </c>
      <c r="B22" s="108" t="s">
        <v>254</v>
      </c>
      <c r="C22" s="99"/>
      <c r="D22" s="99"/>
      <c r="E22" s="99"/>
      <c r="F22" s="96">
        <v>0.05</v>
      </c>
      <c r="G22" s="99"/>
      <c r="H22" s="99"/>
      <c r="I22" s="71"/>
      <c r="J22" s="71"/>
      <c r="K22" s="71"/>
      <c r="L22" s="71"/>
      <c r="M22" s="71"/>
      <c r="N22" s="71"/>
      <c r="O22" s="71"/>
    </row>
    <row r="23" spans="1:15" ht="38.25">
      <c r="A23" s="109" t="s">
        <v>255</v>
      </c>
      <c r="B23" s="108" t="s">
        <v>256</v>
      </c>
      <c r="C23" s="99"/>
      <c r="D23" s="99"/>
      <c r="E23" s="99"/>
      <c r="F23" s="96">
        <v>0.05</v>
      </c>
      <c r="G23" s="99"/>
      <c r="H23" s="99"/>
      <c r="I23" s="71"/>
      <c r="J23" s="71"/>
      <c r="K23" s="71"/>
      <c r="L23" s="71"/>
      <c r="M23" s="71"/>
      <c r="N23" s="71"/>
      <c r="O23" s="71"/>
    </row>
    <row r="24" spans="1:15" ht="38.25">
      <c r="A24" s="98" t="s">
        <v>281</v>
      </c>
      <c r="B24" s="107" t="s">
        <v>282</v>
      </c>
      <c r="C24" s="99"/>
      <c r="D24" s="97">
        <v>746129</v>
      </c>
      <c r="E24" s="97">
        <v>746129</v>
      </c>
      <c r="F24" s="96">
        <v>245871.1</v>
      </c>
      <c r="G24" s="99"/>
      <c r="H24" s="96">
        <v>32.952894204621501</v>
      </c>
      <c r="I24" s="71"/>
      <c r="J24" s="71"/>
      <c r="K24" s="71"/>
      <c r="L24" s="71"/>
      <c r="M24" s="71"/>
      <c r="N24" s="71"/>
      <c r="O24" s="71"/>
    </row>
    <row r="25" spans="1:15">
      <c r="A25" s="100" t="s">
        <v>283</v>
      </c>
      <c r="B25" s="108" t="s">
        <v>64</v>
      </c>
      <c r="C25" s="99"/>
      <c r="D25" s="99"/>
      <c r="E25" s="99"/>
      <c r="F25" s="96">
        <v>245871.1</v>
      </c>
      <c r="G25" s="99"/>
      <c r="H25" s="99"/>
      <c r="I25" s="71"/>
      <c r="J25" s="71"/>
      <c r="K25" s="71"/>
      <c r="L25" s="71"/>
      <c r="M25" s="71"/>
      <c r="N25" s="71"/>
      <c r="O25" s="71"/>
    </row>
    <row r="26" spans="1:15">
      <c r="A26" s="109" t="s">
        <v>284</v>
      </c>
      <c r="B26" s="108" t="s">
        <v>64</v>
      </c>
      <c r="C26" s="99"/>
      <c r="D26" s="99"/>
      <c r="E26" s="99"/>
      <c r="F26" s="96">
        <v>245871.1</v>
      </c>
      <c r="G26" s="99"/>
      <c r="H26" s="99"/>
      <c r="I26" s="71"/>
      <c r="J26" s="71"/>
      <c r="K26" s="71"/>
      <c r="L26" s="71"/>
      <c r="M26" s="71"/>
      <c r="N26" s="71"/>
      <c r="O26" s="71"/>
    </row>
    <row r="27" spans="1:15">
      <c r="G27" s="126" t="s">
        <v>294</v>
      </c>
    </row>
    <row r="28" spans="1:15">
      <c r="G28" s="125"/>
    </row>
    <row r="29" spans="1:15">
      <c r="G29" s="126" t="s">
        <v>250</v>
      </c>
    </row>
  </sheetData>
  <mergeCells count="5">
    <mergeCell ref="A4:H4"/>
    <mergeCell ref="A2:H2"/>
    <mergeCell ref="A8:B8"/>
    <mergeCell ref="A9:B9"/>
    <mergeCell ref="A6:H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5698B-FB42-4CF0-9545-DF6FD97DFB0D}">
  <sheetPr codeName="Sheet6"/>
  <dimension ref="A1:O87"/>
  <sheetViews>
    <sheetView zoomScaleNormal="100" workbookViewId="0">
      <selection activeCell="C8" sqref="C8"/>
    </sheetView>
  </sheetViews>
  <sheetFormatPr defaultRowHeight="12.75"/>
  <cols>
    <col min="1" max="1" width="18" style="68" customWidth="1"/>
    <col min="2" max="2" width="60.1640625" style="72" customWidth="1"/>
    <col min="3" max="3" width="16.83203125" style="74" customWidth="1"/>
    <col min="4" max="5" width="16.83203125" style="73" customWidth="1"/>
    <col min="6" max="8" width="16.83203125" style="74" customWidth="1"/>
    <col min="9" max="9" width="18" style="68" bestFit="1" customWidth="1"/>
    <col min="10" max="10" width="11" style="68" bestFit="1" customWidth="1"/>
    <col min="11" max="11" width="18" style="68" bestFit="1" customWidth="1"/>
    <col min="12" max="12" width="11" style="68" bestFit="1" customWidth="1"/>
    <col min="13" max="256" width="9.33203125" style="68"/>
    <col min="257" max="257" width="22.1640625" style="68" customWidth="1"/>
    <col min="258" max="258" width="67.1640625" style="68" customWidth="1"/>
    <col min="259" max="259" width="23.5" style="68" customWidth="1"/>
    <col min="260" max="261" width="20.5" style="68" bestFit="1" customWidth="1"/>
    <col min="262" max="262" width="19.1640625" style="68" bestFit="1" customWidth="1"/>
    <col min="263" max="263" width="18.1640625" style="68" bestFit="1" customWidth="1"/>
    <col min="264" max="264" width="13.83203125" style="68" bestFit="1" customWidth="1"/>
    <col min="265" max="265" width="18" style="68" bestFit="1" customWidth="1"/>
    <col min="266" max="266" width="11" style="68" bestFit="1" customWidth="1"/>
    <col min="267" max="267" width="18" style="68" bestFit="1" customWidth="1"/>
    <col min="268" max="268" width="11" style="68" bestFit="1" customWidth="1"/>
    <col min="269" max="512" width="9.33203125" style="68"/>
    <col min="513" max="513" width="22.1640625" style="68" customWidth="1"/>
    <col min="514" max="514" width="67.1640625" style="68" customWidth="1"/>
    <col min="515" max="515" width="23.5" style="68" customWidth="1"/>
    <col min="516" max="517" width="20.5" style="68" bestFit="1" customWidth="1"/>
    <col min="518" max="518" width="19.1640625" style="68" bestFit="1" customWidth="1"/>
    <col min="519" max="519" width="18.1640625" style="68" bestFit="1" customWidth="1"/>
    <col min="520" max="520" width="13.83203125" style="68" bestFit="1" customWidth="1"/>
    <col min="521" max="521" width="18" style="68" bestFit="1" customWidth="1"/>
    <col min="522" max="522" width="11" style="68" bestFit="1" customWidth="1"/>
    <col min="523" max="523" width="18" style="68" bestFit="1" customWidth="1"/>
    <col min="524" max="524" width="11" style="68" bestFit="1" customWidth="1"/>
    <col min="525" max="768" width="9.33203125" style="68"/>
    <col min="769" max="769" width="22.1640625" style="68" customWidth="1"/>
    <col min="770" max="770" width="67.1640625" style="68" customWidth="1"/>
    <col min="771" max="771" width="23.5" style="68" customWidth="1"/>
    <col min="772" max="773" width="20.5" style="68" bestFit="1" customWidth="1"/>
    <col min="774" max="774" width="19.1640625" style="68" bestFit="1" customWidth="1"/>
    <col min="775" max="775" width="18.1640625" style="68" bestFit="1" customWidth="1"/>
    <col min="776" max="776" width="13.83203125" style="68" bestFit="1" customWidth="1"/>
    <col min="777" max="777" width="18" style="68" bestFit="1" customWidth="1"/>
    <col min="778" max="778" width="11" style="68" bestFit="1" customWidth="1"/>
    <col min="779" max="779" width="18" style="68" bestFit="1" customWidth="1"/>
    <col min="780" max="780" width="11" style="68" bestFit="1" customWidth="1"/>
    <col min="781" max="1024" width="9.33203125" style="68"/>
    <col min="1025" max="1025" width="22.1640625" style="68" customWidth="1"/>
    <col min="1026" max="1026" width="67.1640625" style="68" customWidth="1"/>
    <col min="1027" max="1027" width="23.5" style="68" customWidth="1"/>
    <col min="1028" max="1029" width="20.5" style="68" bestFit="1" customWidth="1"/>
    <col min="1030" max="1030" width="19.1640625" style="68" bestFit="1" customWidth="1"/>
    <col min="1031" max="1031" width="18.1640625" style="68" bestFit="1" customWidth="1"/>
    <col min="1032" max="1032" width="13.83203125" style="68" bestFit="1" customWidth="1"/>
    <col min="1033" max="1033" width="18" style="68" bestFit="1" customWidth="1"/>
    <col min="1034" max="1034" width="11" style="68" bestFit="1" customWidth="1"/>
    <col min="1035" max="1035" width="18" style="68" bestFit="1" customWidth="1"/>
    <col min="1036" max="1036" width="11" style="68" bestFit="1" customWidth="1"/>
    <col min="1037" max="1280" width="9.33203125" style="68"/>
    <col min="1281" max="1281" width="22.1640625" style="68" customWidth="1"/>
    <col min="1282" max="1282" width="67.1640625" style="68" customWidth="1"/>
    <col min="1283" max="1283" width="23.5" style="68" customWidth="1"/>
    <col min="1284" max="1285" width="20.5" style="68" bestFit="1" customWidth="1"/>
    <col min="1286" max="1286" width="19.1640625" style="68" bestFit="1" customWidth="1"/>
    <col min="1287" max="1287" width="18.1640625" style="68" bestFit="1" customWidth="1"/>
    <col min="1288" max="1288" width="13.83203125" style="68" bestFit="1" customWidth="1"/>
    <col min="1289" max="1289" width="18" style="68" bestFit="1" customWidth="1"/>
    <col min="1290" max="1290" width="11" style="68" bestFit="1" customWidth="1"/>
    <col min="1291" max="1291" width="18" style="68" bestFit="1" customWidth="1"/>
    <col min="1292" max="1292" width="11" style="68" bestFit="1" customWidth="1"/>
    <col min="1293" max="1536" width="9.33203125" style="68"/>
    <col min="1537" max="1537" width="22.1640625" style="68" customWidth="1"/>
    <col min="1538" max="1538" width="67.1640625" style="68" customWidth="1"/>
    <col min="1539" max="1539" width="23.5" style="68" customWidth="1"/>
    <col min="1540" max="1541" width="20.5" style="68" bestFit="1" customWidth="1"/>
    <col min="1542" max="1542" width="19.1640625" style="68" bestFit="1" customWidth="1"/>
    <col min="1543" max="1543" width="18.1640625" style="68" bestFit="1" customWidth="1"/>
    <col min="1544" max="1544" width="13.83203125" style="68" bestFit="1" customWidth="1"/>
    <col min="1545" max="1545" width="18" style="68" bestFit="1" customWidth="1"/>
    <col min="1546" max="1546" width="11" style="68" bestFit="1" customWidth="1"/>
    <col min="1547" max="1547" width="18" style="68" bestFit="1" customWidth="1"/>
    <col min="1548" max="1548" width="11" style="68" bestFit="1" customWidth="1"/>
    <col min="1549" max="1792" width="9.33203125" style="68"/>
    <col min="1793" max="1793" width="22.1640625" style="68" customWidth="1"/>
    <col min="1794" max="1794" width="67.1640625" style="68" customWidth="1"/>
    <col min="1795" max="1795" width="23.5" style="68" customWidth="1"/>
    <col min="1796" max="1797" width="20.5" style="68" bestFit="1" customWidth="1"/>
    <col min="1798" max="1798" width="19.1640625" style="68" bestFit="1" customWidth="1"/>
    <col min="1799" max="1799" width="18.1640625" style="68" bestFit="1" customWidth="1"/>
    <col min="1800" max="1800" width="13.83203125" style="68" bestFit="1" customWidth="1"/>
    <col min="1801" max="1801" width="18" style="68" bestFit="1" customWidth="1"/>
    <col min="1802" max="1802" width="11" style="68" bestFit="1" customWidth="1"/>
    <col min="1803" max="1803" width="18" style="68" bestFit="1" customWidth="1"/>
    <col min="1804" max="1804" width="11" style="68" bestFit="1" customWidth="1"/>
    <col min="1805" max="2048" width="9.33203125" style="68"/>
    <col min="2049" max="2049" width="22.1640625" style="68" customWidth="1"/>
    <col min="2050" max="2050" width="67.1640625" style="68" customWidth="1"/>
    <col min="2051" max="2051" width="23.5" style="68" customWidth="1"/>
    <col min="2052" max="2053" width="20.5" style="68" bestFit="1" customWidth="1"/>
    <col min="2054" max="2054" width="19.1640625" style="68" bestFit="1" customWidth="1"/>
    <col min="2055" max="2055" width="18.1640625" style="68" bestFit="1" customWidth="1"/>
    <col min="2056" max="2056" width="13.83203125" style="68" bestFit="1" customWidth="1"/>
    <col min="2057" max="2057" width="18" style="68" bestFit="1" customWidth="1"/>
    <col min="2058" max="2058" width="11" style="68" bestFit="1" customWidth="1"/>
    <col min="2059" max="2059" width="18" style="68" bestFit="1" customWidth="1"/>
    <col min="2060" max="2060" width="11" style="68" bestFit="1" customWidth="1"/>
    <col min="2061" max="2304" width="9.33203125" style="68"/>
    <col min="2305" max="2305" width="22.1640625" style="68" customWidth="1"/>
    <col min="2306" max="2306" width="67.1640625" style="68" customWidth="1"/>
    <col min="2307" max="2307" width="23.5" style="68" customWidth="1"/>
    <col min="2308" max="2309" width="20.5" style="68" bestFit="1" customWidth="1"/>
    <col min="2310" max="2310" width="19.1640625" style="68" bestFit="1" customWidth="1"/>
    <col min="2311" max="2311" width="18.1640625" style="68" bestFit="1" customWidth="1"/>
    <col min="2312" max="2312" width="13.83203125" style="68" bestFit="1" customWidth="1"/>
    <col min="2313" max="2313" width="18" style="68" bestFit="1" customWidth="1"/>
    <col min="2314" max="2314" width="11" style="68" bestFit="1" customWidth="1"/>
    <col min="2315" max="2315" width="18" style="68" bestFit="1" customWidth="1"/>
    <col min="2316" max="2316" width="11" style="68" bestFit="1" customWidth="1"/>
    <col min="2317" max="2560" width="9.33203125" style="68"/>
    <col min="2561" max="2561" width="22.1640625" style="68" customWidth="1"/>
    <col min="2562" max="2562" width="67.1640625" style="68" customWidth="1"/>
    <col min="2563" max="2563" width="23.5" style="68" customWidth="1"/>
    <col min="2564" max="2565" width="20.5" style="68" bestFit="1" customWidth="1"/>
    <col min="2566" max="2566" width="19.1640625" style="68" bestFit="1" customWidth="1"/>
    <col min="2567" max="2567" width="18.1640625" style="68" bestFit="1" customWidth="1"/>
    <col min="2568" max="2568" width="13.83203125" style="68" bestFit="1" customWidth="1"/>
    <col min="2569" max="2569" width="18" style="68" bestFit="1" customWidth="1"/>
    <col min="2570" max="2570" width="11" style="68" bestFit="1" customWidth="1"/>
    <col min="2571" max="2571" width="18" style="68" bestFit="1" customWidth="1"/>
    <col min="2572" max="2572" width="11" style="68" bestFit="1" customWidth="1"/>
    <col min="2573" max="2816" width="9.33203125" style="68"/>
    <col min="2817" max="2817" width="22.1640625" style="68" customWidth="1"/>
    <col min="2818" max="2818" width="67.1640625" style="68" customWidth="1"/>
    <col min="2819" max="2819" width="23.5" style="68" customWidth="1"/>
    <col min="2820" max="2821" width="20.5" style="68" bestFit="1" customWidth="1"/>
    <col min="2822" max="2822" width="19.1640625" style="68" bestFit="1" customWidth="1"/>
    <col min="2823" max="2823" width="18.1640625" style="68" bestFit="1" customWidth="1"/>
    <col min="2824" max="2824" width="13.83203125" style="68" bestFit="1" customWidth="1"/>
    <col min="2825" max="2825" width="18" style="68" bestFit="1" customWidth="1"/>
    <col min="2826" max="2826" width="11" style="68" bestFit="1" customWidth="1"/>
    <col min="2827" max="2827" width="18" style="68" bestFit="1" customWidth="1"/>
    <col min="2828" max="2828" width="11" style="68" bestFit="1" customWidth="1"/>
    <col min="2829" max="3072" width="9.33203125" style="68"/>
    <col min="3073" max="3073" width="22.1640625" style="68" customWidth="1"/>
    <col min="3074" max="3074" width="67.1640625" style="68" customWidth="1"/>
    <col min="3075" max="3075" width="23.5" style="68" customWidth="1"/>
    <col min="3076" max="3077" width="20.5" style="68" bestFit="1" customWidth="1"/>
    <col min="3078" max="3078" width="19.1640625" style="68" bestFit="1" customWidth="1"/>
    <col min="3079" max="3079" width="18.1640625" style="68" bestFit="1" customWidth="1"/>
    <col min="3080" max="3080" width="13.83203125" style="68" bestFit="1" customWidth="1"/>
    <col min="3081" max="3081" width="18" style="68" bestFit="1" customWidth="1"/>
    <col min="3082" max="3082" width="11" style="68" bestFit="1" customWidth="1"/>
    <col min="3083" max="3083" width="18" style="68" bestFit="1" customWidth="1"/>
    <col min="3084" max="3084" width="11" style="68" bestFit="1" customWidth="1"/>
    <col min="3085" max="3328" width="9.33203125" style="68"/>
    <col min="3329" max="3329" width="22.1640625" style="68" customWidth="1"/>
    <col min="3330" max="3330" width="67.1640625" style="68" customWidth="1"/>
    <col min="3331" max="3331" width="23.5" style="68" customWidth="1"/>
    <col min="3332" max="3333" width="20.5" style="68" bestFit="1" customWidth="1"/>
    <col min="3334" max="3334" width="19.1640625" style="68" bestFit="1" customWidth="1"/>
    <col min="3335" max="3335" width="18.1640625" style="68" bestFit="1" customWidth="1"/>
    <col min="3336" max="3336" width="13.83203125" style="68" bestFit="1" customWidth="1"/>
    <col min="3337" max="3337" width="18" style="68" bestFit="1" customWidth="1"/>
    <col min="3338" max="3338" width="11" style="68" bestFit="1" customWidth="1"/>
    <col min="3339" max="3339" width="18" style="68" bestFit="1" customWidth="1"/>
    <col min="3340" max="3340" width="11" style="68" bestFit="1" customWidth="1"/>
    <col min="3341" max="3584" width="9.33203125" style="68"/>
    <col min="3585" max="3585" width="22.1640625" style="68" customWidth="1"/>
    <col min="3586" max="3586" width="67.1640625" style="68" customWidth="1"/>
    <col min="3587" max="3587" width="23.5" style="68" customWidth="1"/>
    <col min="3588" max="3589" width="20.5" style="68" bestFit="1" customWidth="1"/>
    <col min="3590" max="3590" width="19.1640625" style="68" bestFit="1" customWidth="1"/>
    <col min="3591" max="3591" width="18.1640625" style="68" bestFit="1" customWidth="1"/>
    <col min="3592" max="3592" width="13.83203125" style="68" bestFit="1" customWidth="1"/>
    <col min="3593" max="3593" width="18" style="68" bestFit="1" customWidth="1"/>
    <col min="3594" max="3594" width="11" style="68" bestFit="1" customWidth="1"/>
    <col min="3595" max="3595" width="18" style="68" bestFit="1" customWidth="1"/>
    <col min="3596" max="3596" width="11" style="68" bestFit="1" customWidth="1"/>
    <col min="3597" max="3840" width="9.33203125" style="68"/>
    <col min="3841" max="3841" width="22.1640625" style="68" customWidth="1"/>
    <col min="3842" max="3842" width="67.1640625" style="68" customWidth="1"/>
    <col min="3843" max="3843" width="23.5" style="68" customWidth="1"/>
    <col min="3844" max="3845" width="20.5" style="68" bestFit="1" customWidth="1"/>
    <col min="3846" max="3846" width="19.1640625" style="68" bestFit="1" customWidth="1"/>
    <col min="3847" max="3847" width="18.1640625" style="68" bestFit="1" customWidth="1"/>
    <col min="3848" max="3848" width="13.83203125" style="68" bestFit="1" customWidth="1"/>
    <col min="3849" max="3849" width="18" style="68" bestFit="1" customWidth="1"/>
    <col min="3850" max="3850" width="11" style="68" bestFit="1" customWidth="1"/>
    <col min="3851" max="3851" width="18" style="68" bestFit="1" customWidth="1"/>
    <col min="3852" max="3852" width="11" style="68" bestFit="1" customWidth="1"/>
    <col min="3853" max="4096" width="9.33203125" style="68"/>
    <col min="4097" max="4097" width="22.1640625" style="68" customWidth="1"/>
    <col min="4098" max="4098" width="67.1640625" style="68" customWidth="1"/>
    <col min="4099" max="4099" width="23.5" style="68" customWidth="1"/>
    <col min="4100" max="4101" width="20.5" style="68" bestFit="1" customWidth="1"/>
    <col min="4102" max="4102" width="19.1640625" style="68" bestFit="1" customWidth="1"/>
    <col min="4103" max="4103" width="18.1640625" style="68" bestFit="1" customWidth="1"/>
    <col min="4104" max="4104" width="13.83203125" style="68" bestFit="1" customWidth="1"/>
    <col min="4105" max="4105" width="18" style="68" bestFit="1" customWidth="1"/>
    <col min="4106" max="4106" width="11" style="68" bestFit="1" customWidth="1"/>
    <col min="4107" max="4107" width="18" style="68" bestFit="1" customWidth="1"/>
    <col min="4108" max="4108" width="11" style="68" bestFit="1" customWidth="1"/>
    <col min="4109" max="4352" width="9.33203125" style="68"/>
    <col min="4353" max="4353" width="22.1640625" style="68" customWidth="1"/>
    <col min="4354" max="4354" width="67.1640625" style="68" customWidth="1"/>
    <col min="4355" max="4355" width="23.5" style="68" customWidth="1"/>
    <col min="4356" max="4357" width="20.5" style="68" bestFit="1" customWidth="1"/>
    <col min="4358" max="4358" width="19.1640625" style="68" bestFit="1" customWidth="1"/>
    <col min="4359" max="4359" width="18.1640625" style="68" bestFit="1" customWidth="1"/>
    <col min="4360" max="4360" width="13.83203125" style="68" bestFit="1" customWidth="1"/>
    <col min="4361" max="4361" width="18" style="68" bestFit="1" customWidth="1"/>
    <col min="4362" max="4362" width="11" style="68" bestFit="1" customWidth="1"/>
    <col min="4363" max="4363" width="18" style="68" bestFit="1" customWidth="1"/>
    <col min="4364" max="4364" width="11" style="68" bestFit="1" customWidth="1"/>
    <col min="4365" max="4608" width="9.33203125" style="68"/>
    <col min="4609" max="4609" width="22.1640625" style="68" customWidth="1"/>
    <col min="4610" max="4610" width="67.1640625" style="68" customWidth="1"/>
    <col min="4611" max="4611" width="23.5" style="68" customWidth="1"/>
    <col min="4612" max="4613" width="20.5" style="68" bestFit="1" customWidth="1"/>
    <col min="4614" max="4614" width="19.1640625" style="68" bestFit="1" customWidth="1"/>
    <col min="4615" max="4615" width="18.1640625" style="68" bestFit="1" customWidth="1"/>
    <col min="4616" max="4616" width="13.83203125" style="68" bestFit="1" customWidth="1"/>
    <col min="4617" max="4617" width="18" style="68" bestFit="1" customWidth="1"/>
    <col min="4618" max="4618" width="11" style="68" bestFit="1" customWidth="1"/>
    <col min="4619" max="4619" width="18" style="68" bestFit="1" customWidth="1"/>
    <col min="4620" max="4620" width="11" style="68" bestFit="1" customWidth="1"/>
    <col min="4621" max="4864" width="9.33203125" style="68"/>
    <col min="4865" max="4865" width="22.1640625" style="68" customWidth="1"/>
    <col min="4866" max="4866" width="67.1640625" style="68" customWidth="1"/>
    <col min="4867" max="4867" width="23.5" style="68" customWidth="1"/>
    <col min="4868" max="4869" width="20.5" style="68" bestFit="1" customWidth="1"/>
    <col min="4870" max="4870" width="19.1640625" style="68" bestFit="1" customWidth="1"/>
    <col min="4871" max="4871" width="18.1640625" style="68" bestFit="1" customWidth="1"/>
    <col min="4872" max="4872" width="13.83203125" style="68" bestFit="1" customWidth="1"/>
    <col min="4873" max="4873" width="18" style="68" bestFit="1" customWidth="1"/>
    <col min="4874" max="4874" width="11" style="68" bestFit="1" customWidth="1"/>
    <col min="4875" max="4875" width="18" style="68" bestFit="1" customWidth="1"/>
    <col min="4876" max="4876" width="11" style="68" bestFit="1" customWidth="1"/>
    <col min="4877" max="5120" width="9.33203125" style="68"/>
    <col min="5121" max="5121" width="22.1640625" style="68" customWidth="1"/>
    <col min="5122" max="5122" width="67.1640625" style="68" customWidth="1"/>
    <col min="5123" max="5123" width="23.5" style="68" customWidth="1"/>
    <col min="5124" max="5125" width="20.5" style="68" bestFit="1" customWidth="1"/>
    <col min="5126" max="5126" width="19.1640625" style="68" bestFit="1" customWidth="1"/>
    <col min="5127" max="5127" width="18.1640625" style="68" bestFit="1" customWidth="1"/>
    <col min="5128" max="5128" width="13.83203125" style="68" bestFit="1" customWidth="1"/>
    <col min="5129" max="5129" width="18" style="68" bestFit="1" customWidth="1"/>
    <col min="5130" max="5130" width="11" style="68" bestFit="1" customWidth="1"/>
    <col min="5131" max="5131" width="18" style="68" bestFit="1" customWidth="1"/>
    <col min="5132" max="5132" width="11" style="68" bestFit="1" customWidth="1"/>
    <col min="5133" max="5376" width="9.33203125" style="68"/>
    <col min="5377" max="5377" width="22.1640625" style="68" customWidth="1"/>
    <col min="5378" max="5378" width="67.1640625" style="68" customWidth="1"/>
    <col min="5379" max="5379" width="23.5" style="68" customWidth="1"/>
    <col min="5380" max="5381" width="20.5" style="68" bestFit="1" customWidth="1"/>
    <col min="5382" max="5382" width="19.1640625" style="68" bestFit="1" customWidth="1"/>
    <col min="5383" max="5383" width="18.1640625" style="68" bestFit="1" customWidth="1"/>
    <col min="5384" max="5384" width="13.83203125" style="68" bestFit="1" customWidth="1"/>
    <col min="5385" max="5385" width="18" style="68" bestFit="1" customWidth="1"/>
    <col min="5386" max="5386" width="11" style="68" bestFit="1" customWidth="1"/>
    <col min="5387" max="5387" width="18" style="68" bestFit="1" customWidth="1"/>
    <col min="5388" max="5388" width="11" style="68" bestFit="1" customWidth="1"/>
    <col min="5389" max="5632" width="9.33203125" style="68"/>
    <col min="5633" max="5633" width="22.1640625" style="68" customWidth="1"/>
    <col min="5634" max="5634" width="67.1640625" style="68" customWidth="1"/>
    <col min="5635" max="5635" width="23.5" style="68" customWidth="1"/>
    <col min="5636" max="5637" width="20.5" style="68" bestFit="1" customWidth="1"/>
    <col min="5638" max="5638" width="19.1640625" style="68" bestFit="1" customWidth="1"/>
    <col min="5639" max="5639" width="18.1640625" style="68" bestFit="1" customWidth="1"/>
    <col min="5640" max="5640" width="13.83203125" style="68" bestFit="1" customWidth="1"/>
    <col min="5641" max="5641" width="18" style="68" bestFit="1" customWidth="1"/>
    <col min="5642" max="5642" width="11" style="68" bestFit="1" customWidth="1"/>
    <col min="5643" max="5643" width="18" style="68" bestFit="1" customWidth="1"/>
    <col min="5644" max="5644" width="11" style="68" bestFit="1" customWidth="1"/>
    <col min="5645" max="5888" width="9.33203125" style="68"/>
    <col min="5889" max="5889" width="22.1640625" style="68" customWidth="1"/>
    <col min="5890" max="5890" width="67.1640625" style="68" customWidth="1"/>
    <col min="5891" max="5891" width="23.5" style="68" customWidth="1"/>
    <col min="5892" max="5893" width="20.5" style="68" bestFit="1" customWidth="1"/>
    <col min="5894" max="5894" width="19.1640625" style="68" bestFit="1" customWidth="1"/>
    <col min="5895" max="5895" width="18.1640625" style="68" bestFit="1" customWidth="1"/>
    <col min="5896" max="5896" width="13.83203125" style="68" bestFit="1" customWidth="1"/>
    <col min="5897" max="5897" width="18" style="68" bestFit="1" customWidth="1"/>
    <col min="5898" max="5898" width="11" style="68" bestFit="1" customWidth="1"/>
    <col min="5899" max="5899" width="18" style="68" bestFit="1" customWidth="1"/>
    <col min="5900" max="5900" width="11" style="68" bestFit="1" customWidth="1"/>
    <col min="5901" max="6144" width="9.33203125" style="68"/>
    <col min="6145" max="6145" width="22.1640625" style="68" customWidth="1"/>
    <col min="6146" max="6146" width="67.1640625" style="68" customWidth="1"/>
    <col min="6147" max="6147" width="23.5" style="68" customWidth="1"/>
    <col min="6148" max="6149" width="20.5" style="68" bestFit="1" customWidth="1"/>
    <col min="6150" max="6150" width="19.1640625" style="68" bestFit="1" customWidth="1"/>
    <col min="6151" max="6151" width="18.1640625" style="68" bestFit="1" customWidth="1"/>
    <col min="6152" max="6152" width="13.83203125" style="68" bestFit="1" customWidth="1"/>
    <col min="6153" max="6153" width="18" style="68" bestFit="1" customWidth="1"/>
    <col min="6154" max="6154" width="11" style="68" bestFit="1" customWidth="1"/>
    <col min="6155" max="6155" width="18" style="68" bestFit="1" customWidth="1"/>
    <col min="6156" max="6156" width="11" style="68" bestFit="1" customWidth="1"/>
    <col min="6157" max="6400" width="9.33203125" style="68"/>
    <col min="6401" max="6401" width="22.1640625" style="68" customWidth="1"/>
    <col min="6402" max="6402" width="67.1640625" style="68" customWidth="1"/>
    <col min="6403" max="6403" width="23.5" style="68" customWidth="1"/>
    <col min="6404" max="6405" width="20.5" style="68" bestFit="1" customWidth="1"/>
    <col min="6406" max="6406" width="19.1640625" style="68" bestFit="1" customWidth="1"/>
    <col min="6407" max="6407" width="18.1640625" style="68" bestFit="1" customWidth="1"/>
    <col min="6408" max="6408" width="13.83203125" style="68" bestFit="1" customWidth="1"/>
    <col min="6409" max="6409" width="18" style="68" bestFit="1" customWidth="1"/>
    <col min="6410" max="6410" width="11" style="68" bestFit="1" customWidth="1"/>
    <col min="6411" max="6411" width="18" style="68" bestFit="1" customWidth="1"/>
    <col min="6412" max="6412" width="11" style="68" bestFit="1" customWidth="1"/>
    <col min="6413" max="6656" width="9.33203125" style="68"/>
    <col min="6657" max="6657" width="22.1640625" style="68" customWidth="1"/>
    <col min="6658" max="6658" width="67.1640625" style="68" customWidth="1"/>
    <col min="6659" max="6659" width="23.5" style="68" customWidth="1"/>
    <col min="6660" max="6661" width="20.5" style="68" bestFit="1" customWidth="1"/>
    <col min="6662" max="6662" width="19.1640625" style="68" bestFit="1" customWidth="1"/>
    <col min="6663" max="6663" width="18.1640625" style="68" bestFit="1" customWidth="1"/>
    <col min="6664" max="6664" width="13.83203125" style="68" bestFit="1" customWidth="1"/>
    <col min="6665" max="6665" width="18" style="68" bestFit="1" customWidth="1"/>
    <col min="6666" max="6666" width="11" style="68" bestFit="1" customWidth="1"/>
    <col min="6667" max="6667" width="18" style="68" bestFit="1" customWidth="1"/>
    <col min="6668" max="6668" width="11" style="68" bestFit="1" customWidth="1"/>
    <col min="6669" max="6912" width="9.33203125" style="68"/>
    <col min="6913" max="6913" width="22.1640625" style="68" customWidth="1"/>
    <col min="6914" max="6914" width="67.1640625" style="68" customWidth="1"/>
    <col min="6915" max="6915" width="23.5" style="68" customWidth="1"/>
    <col min="6916" max="6917" width="20.5" style="68" bestFit="1" customWidth="1"/>
    <col min="6918" max="6918" width="19.1640625" style="68" bestFit="1" customWidth="1"/>
    <col min="6919" max="6919" width="18.1640625" style="68" bestFit="1" customWidth="1"/>
    <col min="6920" max="6920" width="13.83203125" style="68" bestFit="1" customWidth="1"/>
    <col min="6921" max="6921" width="18" style="68" bestFit="1" customWidth="1"/>
    <col min="6922" max="6922" width="11" style="68" bestFit="1" customWidth="1"/>
    <col min="6923" max="6923" width="18" style="68" bestFit="1" customWidth="1"/>
    <col min="6924" max="6924" width="11" style="68" bestFit="1" customWidth="1"/>
    <col min="6925" max="7168" width="9.33203125" style="68"/>
    <col min="7169" max="7169" width="22.1640625" style="68" customWidth="1"/>
    <col min="7170" max="7170" width="67.1640625" style="68" customWidth="1"/>
    <col min="7171" max="7171" width="23.5" style="68" customWidth="1"/>
    <col min="7172" max="7173" width="20.5" style="68" bestFit="1" customWidth="1"/>
    <col min="7174" max="7174" width="19.1640625" style="68" bestFit="1" customWidth="1"/>
    <col min="7175" max="7175" width="18.1640625" style="68" bestFit="1" customWidth="1"/>
    <col min="7176" max="7176" width="13.83203125" style="68" bestFit="1" customWidth="1"/>
    <col min="7177" max="7177" width="18" style="68" bestFit="1" customWidth="1"/>
    <col min="7178" max="7178" width="11" style="68" bestFit="1" customWidth="1"/>
    <col min="7179" max="7179" width="18" style="68" bestFit="1" customWidth="1"/>
    <col min="7180" max="7180" width="11" style="68" bestFit="1" customWidth="1"/>
    <col min="7181" max="7424" width="9.33203125" style="68"/>
    <col min="7425" max="7425" width="22.1640625" style="68" customWidth="1"/>
    <col min="7426" max="7426" width="67.1640625" style="68" customWidth="1"/>
    <col min="7427" max="7427" width="23.5" style="68" customWidth="1"/>
    <col min="7428" max="7429" width="20.5" style="68" bestFit="1" customWidth="1"/>
    <col min="7430" max="7430" width="19.1640625" style="68" bestFit="1" customWidth="1"/>
    <col min="7431" max="7431" width="18.1640625" style="68" bestFit="1" customWidth="1"/>
    <col min="7432" max="7432" width="13.83203125" style="68" bestFit="1" customWidth="1"/>
    <col min="7433" max="7433" width="18" style="68" bestFit="1" customWidth="1"/>
    <col min="7434" max="7434" width="11" style="68" bestFit="1" customWidth="1"/>
    <col min="7435" max="7435" width="18" style="68" bestFit="1" customWidth="1"/>
    <col min="7436" max="7436" width="11" style="68" bestFit="1" customWidth="1"/>
    <col min="7437" max="7680" width="9.33203125" style="68"/>
    <col min="7681" max="7681" width="22.1640625" style="68" customWidth="1"/>
    <col min="7682" max="7682" width="67.1640625" style="68" customWidth="1"/>
    <col min="7683" max="7683" width="23.5" style="68" customWidth="1"/>
    <col min="7684" max="7685" width="20.5" style="68" bestFit="1" customWidth="1"/>
    <col min="7686" max="7686" width="19.1640625" style="68" bestFit="1" customWidth="1"/>
    <col min="7687" max="7687" width="18.1640625" style="68" bestFit="1" customWidth="1"/>
    <col min="7688" max="7688" width="13.83203125" style="68" bestFit="1" customWidth="1"/>
    <col min="7689" max="7689" width="18" style="68" bestFit="1" customWidth="1"/>
    <col min="7690" max="7690" width="11" style="68" bestFit="1" customWidth="1"/>
    <col min="7691" max="7691" width="18" style="68" bestFit="1" customWidth="1"/>
    <col min="7692" max="7692" width="11" style="68" bestFit="1" customWidth="1"/>
    <col min="7693" max="7936" width="9.33203125" style="68"/>
    <col min="7937" max="7937" width="22.1640625" style="68" customWidth="1"/>
    <col min="7938" max="7938" width="67.1640625" style="68" customWidth="1"/>
    <col min="7939" max="7939" width="23.5" style="68" customWidth="1"/>
    <col min="7940" max="7941" width="20.5" style="68" bestFit="1" customWidth="1"/>
    <col min="7942" max="7942" width="19.1640625" style="68" bestFit="1" customWidth="1"/>
    <col min="7943" max="7943" width="18.1640625" style="68" bestFit="1" customWidth="1"/>
    <col min="7944" max="7944" width="13.83203125" style="68" bestFit="1" customWidth="1"/>
    <col min="7945" max="7945" width="18" style="68" bestFit="1" customWidth="1"/>
    <col min="7946" max="7946" width="11" style="68" bestFit="1" customWidth="1"/>
    <col min="7947" max="7947" width="18" style="68" bestFit="1" customWidth="1"/>
    <col min="7948" max="7948" width="11" style="68" bestFit="1" customWidth="1"/>
    <col min="7949" max="8192" width="9.33203125" style="68"/>
    <col min="8193" max="8193" width="22.1640625" style="68" customWidth="1"/>
    <col min="8194" max="8194" width="67.1640625" style="68" customWidth="1"/>
    <col min="8195" max="8195" width="23.5" style="68" customWidth="1"/>
    <col min="8196" max="8197" width="20.5" style="68" bestFit="1" customWidth="1"/>
    <col min="8198" max="8198" width="19.1640625" style="68" bestFit="1" customWidth="1"/>
    <col min="8199" max="8199" width="18.1640625" style="68" bestFit="1" customWidth="1"/>
    <col min="8200" max="8200" width="13.83203125" style="68" bestFit="1" customWidth="1"/>
    <col min="8201" max="8201" width="18" style="68" bestFit="1" customWidth="1"/>
    <col min="8202" max="8202" width="11" style="68" bestFit="1" customWidth="1"/>
    <col min="8203" max="8203" width="18" style="68" bestFit="1" customWidth="1"/>
    <col min="8204" max="8204" width="11" style="68" bestFit="1" customWidth="1"/>
    <col min="8205" max="8448" width="9.33203125" style="68"/>
    <col min="8449" max="8449" width="22.1640625" style="68" customWidth="1"/>
    <col min="8450" max="8450" width="67.1640625" style="68" customWidth="1"/>
    <col min="8451" max="8451" width="23.5" style="68" customWidth="1"/>
    <col min="8452" max="8453" width="20.5" style="68" bestFit="1" customWidth="1"/>
    <col min="8454" max="8454" width="19.1640625" style="68" bestFit="1" customWidth="1"/>
    <col min="8455" max="8455" width="18.1640625" style="68" bestFit="1" customWidth="1"/>
    <col min="8456" max="8456" width="13.83203125" style="68" bestFit="1" customWidth="1"/>
    <col min="8457" max="8457" width="18" style="68" bestFit="1" customWidth="1"/>
    <col min="8458" max="8458" width="11" style="68" bestFit="1" customWidth="1"/>
    <col min="8459" max="8459" width="18" style="68" bestFit="1" customWidth="1"/>
    <col min="8460" max="8460" width="11" style="68" bestFit="1" customWidth="1"/>
    <col min="8461" max="8704" width="9.33203125" style="68"/>
    <col min="8705" max="8705" width="22.1640625" style="68" customWidth="1"/>
    <col min="8706" max="8706" width="67.1640625" style="68" customWidth="1"/>
    <col min="8707" max="8707" width="23.5" style="68" customWidth="1"/>
    <col min="8708" max="8709" width="20.5" style="68" bestFit="1" customWidth="1"/>
    <col min="8710" max="8710" width="19.1640625" style="68" bestFit="1" customWidth="1"/>
    <col min="8711" max="8711" width="18.1640625" style="68" bestFit="1" customWidth="1"/>
    <col min="8712" max="8712" width="13.83203125" style="68" bestFit="1" customWidth="1"/>
    <col min="8713" max="8713" width="18" style="68" bestFit="1" customWidth="1"/>
    <col min="8714" max="8714" width="11" style="68" bestFit="1" customWidth="1"/>
    <col min="8715" max="8715" width="18" style="68" bestFit="1" customWidth="1"/>
    <col min="8716" max="8716" width="11" style="68" bestFit="1" customWidth="1"/>
    <col min="8717" max="8960" width="9.33203125" style="68"/>
    <col min="8961" max="8961" width="22.1640625" style="68" customWidth="1"/>
    <col min="8962" max="8962" width="67.1640625" style="68" customWidth="1"/>
    <col min="8963" max="8963" width="23.5" style="68" customWidth="1"/>
    <col min="8964" max="8965" width="20.5" style="68" bestFit="1" customWidth="1"/>
    <col min="8966" max="8966" width="19.1640625" style="68" bestFit="1" customWidth="1"/>
    <col min="8967" max="8967" width="18.1640625" style="68" bestFit="1" customWidth="1"/>
    <col min="8968" max="8968" width="13.83203125" style="68" bestFit="1" customWidth="1"/>
    <col min="8969" max="8969" width="18" style="68" bestFit="1" customWidth="1"/>
    <col min="8970" max="8970" width="11" style="68" bestFit="1" customWidth="1"/>
    <col min="8971" max="8971" width="18" style="68" bestFit="1" customWidth="1"/>
    <col min="8972" max="8972" width="11" style="68" bestFit="1" customWidth="1"/>
    <col min="8973" max="9216" width="9.33203125" style="68"/>
    <col min="9217" max="9217" width="22.1640625" style="68" customWidth="1"/>
    <col min="9218" max="9218" width="67.1640625" style="68" customWidth="1"/>
    <col min="9219" max="9219" width="23.5" style="68" customWidth="1"/>
    <col min="9220" max="9221" width="20.5" style="68" bestFit="1" customWidth="1"/>
    <col min="9222" max="9222" width="19.1640625" style="68" bestFit="1" customWidth="1"/>
    <col min="9223" max="9223" width="18.1640625" style="68" bestFit="1" customWidth="1"/>
    <col min="9224" max="9224" width="13.83203125" style="68" bestFit="1" customWidth="1"/>
    <col min="9225" max="9225" width="18" style="68" bestFit="1" customWidth="1"/>
    <col min="9226" max="9226" width="11" style="68" bestFit="1" customWidth="1"/>
    <col min="9227" max="9227" width="18" style="68" bestFit="1" customWidth="1"/>
    <col min="9228" max="9228" width="11" style="68" bestFit="1" customWidth="1"/>
    <col min="9229" max="9472" width="9.33203125" style="68"/>
    <col min="9473" max="9473" width="22.1640625" style="68" customWidth="1"/>
    <col min="9474" max="9474" width="67.1640625" style="68" customWidth="1"/>
    <col min="9475" max="9475" width="23.5" style="68" customWidth="1"/>
    <col min="9476" max="9477" width="20.5" style="68" bestFit="1" customWidth="1"/>
    <col min="9478" max="9478" width="19.1640625" style="68" bestFit="1" customWidth="1"/>
    <col min="9479" max="9479" width="18.1640625" style="68" bestFit="1" customWidth="1"/>
    <col min="9480" max="9480" width="13.83203125" style="68" bestFit="1" customWidth="1"/>
    <col min="9481" max="9481" width="18" style="68" bestFit="1" customWidth="1"/>
    <col min="9482" max="9482" width="11" style="68" bestFit="1" customWidth="1"/>
    <col min="9483" max="9483" width="18" style="68" bestFit="1" customWidth="1"/>
    <col min="9484" max="9484" width="11" style="68" bestFit="1" customWidth="1"/>
    <col min="9485" max="9728" width="9.33203125" style="68"/>
    <col min="9729" max="9729" width="22.1640625" style="68" customWidth="1"/>
    <col min="9730" max="9730" width="67.1640625" style="68" customWidth="1"/>
    <col min="9731" max="9731" width="23.5" style="68" customWidth="1"/>
    <col min="9732" max="9733" width="20.5" style="68" bestFit="1" customWidth="1"/>
    <col min="9734" max="9734" width="19.1640625" style="68" bestFit="1" customWidth="1"/>
    <col min="9735" max="9735" width="18.1640625" style="68" bestFit="1" customWidth="1"/>
    <col min="9736" max="9736" width="13.83203125" style="68" bestFit="1" customWidth="1"/>
    <col min="9737" max="9737" width="18" style="68" bestFit="1" customWidth="1"/>
    <col min="9738" max="9738" width="11" style="68" bestFit="1" customWidth="1"/>
    <col min="9739" max="9739" width="18" style="68" bestFit="1" customWidth="1"/>
    <col min="9740" max="9740" width="11" style="68" bestFit="1" customWidth="1"/>
    <col min="9741" max="9984" width="9.33203125" style="68"/>
    <col min="9985" max="9985" width="22.1640625" style="68" customWidth="1"/>
    <col min="9986" max="9986" width="67.1640625" style="68" customWidth="1"/>
    <col min="9987" max="9987" width="23.5" style="68" customWidth="1"/>
    <col min="9988" max="9989" width="20.5" style="68" bestFit="1" customWidth="1"/>
    <col min="9990" max="9990" width="19.1640625" style="68" bestFit="1" customWidth="1"/>
    <col min="9991" max="9991" width="18.1640625" style="68" bestFit="1" customWidth="1"/>
    <col min="9992" max="9992" width="13.83203125" style="68" bestFit="1" customWidth="1"/>
    <col min="9993" max="9993" width="18" style="68" bestFit="1" customWidth="1"/>
    <col min="9994" max="9994" width="11" style="68" bestFit="1" customWidth="1"/>
    <col min="9995" max="9995" width="18" style="68" bestFit="1" customWidth="1"/>
    <col min="9996" max="9996" width="11" style="68" bestFit="1" customWidth="1"/>
    <col min="9997" max="10240" width="9.33203125" style="68"/>
    <col min="10241" max="10241" width="22.1640625" style="68" customWidth="1"/>
    <col min="10242" max="10242" width="67.1640625" style="68" customWidth="1"/>
    <col min="10243" max="10243" width="23.5" style="68" customWidth="1"/>
    <col min="10244" max="10245" width="20.5" style="68" bestFit="1" customWidth="1"/>
    <col min="10246" max="10246" width="19.1640625" style="68" bestFit="1" customWidth="1"/>
    <col min="10247" max="10247" width="18.1640625" style="68" bestFit="1" customWidth="1"/>
    <col min="10248" max="10248" width="13.83203125" style="68" bestFit="1" customWidth="1"/>
    <col min="10249" max="10249" width="18" style="68" bestFit="1" customWidth="1"/>
    <col min="10250" max="10250" width="11" style="68" bestFit="1" customWidth="1"/>
    <col min="10251" max="10251" width="18" style="68" bestFit="1" customWidth="1"/>
    <col min="10252" max="10252" width="11" style="68" bestFit="1" customWidth="1"/>
    <col min="10253" max="10496" width="9.33203125" style="68"/>
    <col min="10497" max="10497" width="22.1640625" style="68" customWidth="1"/>
    <col min="10498" max="10498" width="67.1640625" style="68" customWidth="1"/>
    <col min="10499" max="10499" width="23.5" style="68" customWidth="1"/>
    <col min="10500" max="10501" width="20.5" style="68" bestFit="1" customWidth="1"/>
    <col min="10502" max="10502" width="19.1640625" style="68" bestFit="1" customWidth="1"/>
    <col min="10503" max="10503" width="18.1640625" style="68" bestFit="1" customWidth="1"/>
    <col min="10504" max="10504" width="13.83203125" style="68" bestFit="1" customWidth="1"/>
    <col min="10505" max="10505" width="18" style="68" bestFit="1" customWidth="1"/>
    <col min="10506" max="10506" width="11" style="68" bestFit="1" customWidth="1"/>
    <col min="10507" max="10507" width="18" style="68" bestFit="1" customWidth="1"/>
    <col min="10508" max="10508" width="11" style="68" bestFit="1" customWidth="1"/>
    <col min="10509" max="10752" width="9.33203125" style="68"/>
    <col min="10753" max="10753" width="22.1640625" style="68" customWidth="1"/>
    <col min="10754" max="10754" width="67.1640625" style="68" customWidth="1"/>
    <col min="10755" max="10755" width="23.5" style="68" customWidth="1"/>
    <col min="10756" max="10757" width="20.5" style="68" bestFit="1" customWidth="1"/>
    <col min="10758" max="10758" width="19.1640625" style="68" bestFit="1" customWidth="1"/>
    <col min="10759" max="10759" width="18.1640625" style="68" bestFit="1" customWidth="1"/>
    <col min="10760" max="10760" width="13.83203125" style="68" bestFit="1" customWidth="1"/>
    <col min="10761" max="10761" width="18" style="68" bestFit="1" customWidth="1"/>
    <col min="10762" max="10762" width="11" style="68" bestFit="1" customWidth="1"/>
    <col min="10763" max="10763" width="18" style="68" bestFit="1" customWidth="1"/>
    <col min="10764" max="10764" width="11" style="68" bestFit="1" customWidth="1"/>
    <col min="10765" max="11008" width="9.33203125" style="68"/>
    <col min="11009" max="11009" width="22.1640625" style="68" customWidth="1"/>
    <col min="11010" max="11010" width="67.1640625" style="68" customWidth="1"/>
    <col min="11011" max="11011" width="23.5" style="68" customWidth="1"/>
    <col min="11012" max="11013" width="20.5" style="68" bestFit="1" customWidth="1"/>
    <col min="11014" max="11014" width="19.1640625" style="68" bestFit="1" customWidth="1"/>
    <col min="11015" max="11015" width="18.1640625" style="68" bestFit="1" customWidth="1"/>
    <col min="11016" max="11016" width="13.83203125" style="68" bestFit="1" customWidth="1"/>
    <col min="11017" max="11017" width="18" style="68" bestFit="1" customWidth="1"/>
    <col min="11018" max="11018" width="11" style="68" bestFit="1" customWidth="1"/>
    <col min="11019" max="11019" width="18" style="68" bestFit="1" customWidth="1"/>
    <col min="11020" max="11020" width="11" style="68" bestFit="1" customWidth="1"/>
    <col min="11021" max="11264" width="9.33203125" style="68"/>
    <col min="11265" max="11265" width="22.1640625" style="68" customWidth="1"/>
    <col min="11266" max="11266" width="67.1640625" style="68" customWidth="1"/>
    <col min="11267" max="11267" width="23.5" style="68" customWidth="1"/>
    <col min="11268" max="11269" width="20.5" style="68" bestFit="1" customWidth="1"/>
    <col min="11270" max="11270" width="19.1640625" style="68" bestFit="1" customWidth="1"/>
    <col min="11271" max="11271" width="18.1640625" style="68" bestFit="1" customWidth="1"/>
    <col min="11272" max="11272" width="13.83203125" style="68" bestFit="1" customWidth="1"/>
    <col min="11273" max="11273" width="18" style="68" bestFit="1" customWidth="1"/>
    <col min="11274" max="11274" width="11" style="68" bestFit="1" customWidth="1"/>
    <col min="11275" max="11275" width="18" style="68" bestFit="1" customWidth="1"/>
    <col min="11276" max="11276" width="11" style="68" bestFit="1" customWidth="1"/>
    <col min="11277" max="11520" width="9.33203125" style="68"/>
    <col min="11521" max="11521" width="22.1640625" style="68" customWidth="1"/>
    <col min="11522" max="11522" width="67.1640625" style="68" customWidth="1"/>
    <col min="11523" max="11523" width="23.5" style="68" customWidth="1"/>
    <col min="11524" max="11525" width="20.5" style="68" bestFit="1" customWidth="1"/>
    <col min="11526" max="11526" width="19.1640625" style="68" bestFit="1" customWidth="1"/>
    <col min="11527" max="11527" width="18.1640625" style="68" bestFit="1" customWidth="1"/>
    <col min="11528" max="11528" width="13.83203125" style="68" bestFit="1" customWidth="1"/>
    <col min="11529" max="11529" width="18" style="68" bestFit="1" customWidth="1"/>
    <col min="11530" max="11530" width="11" style="68" bestFit="1" customWidth="1"/>
    <col min="11531" max="11531" width="18" style="68" bestFit="1" customWidth="1"/>
    <col min="11532" max="11532" width="11" style="68" bestFit="1" customWidth="1"/>
    <col min="11533" max="11776" width="9.33203125" style="68"/>
    <col min="11777" max="11777" width="22.1640625" style="68" customWidth="1"/>
    <col min="11778" max="11778" width="67.1640625" style="68" customWidth="1"/>
    <col min="11779" max="11779" width="23.5" style="68" customWidth="1"/>
    <col min="11780" max="11781" width="20.5" style="68" bestFit="1" customWidth="1"/>
    <col min="11782" max="11782" width="19.1640625" style="68" bestFit="1" customWidth="1"/>
    <col min="11783" max="11783" width="18.1640625" style="68" bestFit="1" customWidth="1"/>
    <col min="11784" max="11784" width="13.83203125" style="68" bestFit="1" customWidth="1"/>
    <col min="11785" max="11785" width="18" style="68" bestFit="1" customWidth="1"/>
    <col min="11786" max="11786" width="11" style="68" bestFit="1" customWidth="1"/>
    <col min="11787" max="11787" width="18" style="68" bestFit="1" customWidth="1"/>
    <col min="11788" max="11788" width="11" style="68" bestFit="1" customWidth="1"/>
    <col min="11789" max="12032" width="9.33203125" style="68"/>
    <col min="12033" max="12033" width="22.1640625" style="68" customWidth="1"/>
    <col min="12034" max="12034" width="67.1640625" style="68" customWidth="1"/>
    <col min="12035" max="12035" width="23.5" style="68" customWidth="1"/>
    <col min="12036" max="12037" width="20.5" style="68" bestFit="1" customWidth="1"/>
    <col min="12038" max="12038" width="19.1640625" style="68" bestFit="1" customWidth="1"/>
    <col min="12039" max="12039" width="18.1640625" style="68" bestFit="1" customWidth="1"/>
    <col min="12040" max="12040" width="13.83203125" style="68" bestFit="1" customWidth="1"/>
    <col min="12041" max="12041" width="18" style="68" bestFit="1" customWidth="1"/>
    <col min="12042" max="12042" width="11" style="68" bestFit="1" customWidth="1"/>
    <col min="12043" max="12043" width="18" style="68" bestFit="1" customWidth="1"/>
    <col min="12044" max="12044" width="11" style="68" bestFit="1" customWidth="1"/>
    <col min="12045" max="12288" width="9.33203125" style="68"/>
    <col min="12289" max="12289" width="22.1640625" style="68" customWidth="1"/>
    <col min="12290" max="12290" width="67.1640625" style="68" customWidth="1"/>
    <col min="12291" max="12291" width="23.5" style="68" customWidth="1"/>
    <col min="12292" max="12293" width="20.5" style="68" bestFit="1" customWidth="1"/>
    <col min="12294" max="12294" width="19.1640625" style="68" bestFit="1" customWidth="1"/>
    <col min="12295" max="12295" width="18.1640625" style="68" bestFit="1" customWidth="1"/>
    <col min="12296" max="12296" width="13.83203125" style="68" bestFit="1" customWidth="1"/>
    <col min="12297" max="12297" width="18" style="68" bestFit="1" customWidth="1"/>
    <col min="12298" max="12298" width="11" style="68" bestFit="1" customWidth="1"/>
    <col min="12299" max="12299" width="18" style="68" bestFit="1" customWidth="1"/>
    <col min="12300" max="12300" width="11" style="68" bestFit="1" customWidth="1"/>
    <col min="12301" max="12544" width="9.33203125" style="68"/>
    <col min="12545" max="12545" width="22.1640625" style="68" customWidth="1"/>
    <col min="12546" max="12546" width="67.1640625" style="68" customWidth="1"/>
    <col min="12547" max="12547" width="23.5" style="68" customWidth="1"/>
    <col min="12548" max="12549" width="20.5" style="68" bestFit="1" customWidth="1"/>
    <col min="12550" max="12550" width="19.1640625" style="68" bestFit="1" customWidth="1"/>
    <col min="12551" max="12551" width="18.1640625" style="68" bestFit="1" customWidth="1"/>
    <col min="12552" max="12552" width="13.83203125" style="68" bestFit="1" customWidth="1"/>
    <col min="12553" max="12553" width="18" style="68" bestFit="1" customWidth="1"/>
    <col min="12554" max="12554" width="11" style="68" bestFit="1" customWidth="1"/>
    <col min="12555" max="12555" width="18" style="68" bestFit="1" customWidth="1"/>
    <col min="12556" max="12556" width="11" style="68" bestFit="1" customWidth="1"/>
    <col min="12557" max="12800" width="9.33203125" style="68"/>
    <col min="12801" max="12801" width="22.1640625" style="68" customWidth="1"/>
    <col min="12802" max="12802" width="67.1640625" style="68" customWidth="1"/>
    <col min="12803" max="12803" width="23.5" style="68" customWidth="1"/>
    <col min="12804" max="12805" width="20.5" style="68" bestFit="1" customWidth="1"/>
    <col min="12806" max="12806" width="19.1640625" style="68" bestFit="1" customWidth="1"/>
    <col min="12807" max="12807" width="18.1640625" style="68" bestFit="1" customWidth="1"/>
    <col min="12808" max="12808" width="13.83203125" style="68" bestFit="1" customWidth="1"/>
    <col min="12809" max="12809" width="18" style="68" bestFit="1" customWidth="1"/>
    <col min="12810" max="12810" width="11" style="68" bestFit="1" customWidth="1"/>
    <col min="12811" max="12811" width="18" style="68" bestFit="1" customWidth="1"/>
    <col min="12812" max="12812" width="11" style="68" bestFit="1" customWidth="1"/>
    <col min="12813" max="13056" width="9.33203125" style="68"/>
    <col min="13057" max="13057" width="22.1640625" style="68" customWidth="1"/>
    <col min="13058" max="13058" width="67.1640625" style="68" customWidth="1"/>
    <col min="13059" max="13059" width="23.5" style="68" customWidth="1"/>
    <col min="13060" max="13061" width="20.5" style="68" bestFit="1" customWidth="1"/>
    <col min="13062" max="13062" width="19.1640625" style="68" bestFit="1" customWidth="1"/>
    <col min="13063" max="13063" width="18.1640625" style="68" bestFit="1" customWidth="1"/>
    <col min="13064" max="13064" width="13.83203125" style="68" bestFit="1" customWidth="1"/>
    <col min="13065" max="13065" width="18" style="68" bestFit="1" customWidth="1"/>
    <col min="13066" max="13066" width="11" style="68" bestFit="1" customWidth="1"/>
    <col min="13067" max="13067" width="18" style="68" bestFit="1" customWidth="1"/>
    <col min="13068" max="13068" width="11" style="68" bestFit="1" customWidth="1"/>
    <col min="13069" max="13312" width="9.33203125" style="68"/>
    <col min="13313" max="13313" width="22.1640625" style="68" customWidth="1"/>
    <col min="13314" max="13314" width="67.1640625" style="68" customWidth="1"/>
    <col min="13315" max="13315" width="23.5" style="68" customWidth="1"/>
    <col min="13316" max="13317" width="20.5" style="68" bestFit="1" customWidth="1"/>
    <col min="13318" max="13318" width="19.1640625" style="68" bestFit="1" customWidth="1"/>
    <col min="13319" max="13319" width="18.1640625" style="68" bestFit="1" customWidth="1"/>
    <col min="13320" max="13320" width="13.83203125" style="68" bestFit="1" customWidth="1"/>
    <col min="13321" max="13321" width="18" style="68" bestFit="1" customWidth="1"/>
    <col min="13322" max="13322" width="11" style="68" bestFit="1" customWidth="1"/>
    <col min="13323" max="13323" width="18" style="68" bestFit="1" customWidth="1"/>
    <col min="13324" max="13324" width="11" style="68" bestFit="1" customWidth="1"/>
    <col min="13325" max="13568" width="9.33203125" style="68"/>
    <col min="13569" max="13569" width="22.1640625" style="68" customWidth="1"/>
    <col min="13570" max="13570" width="67.1640625" style="68" customWidth="1"/>
    <col min="13571" max="13571" width="23.5" style="68" customWidth="1"/>
    <col min="13572" max="13573" width="20.5" style="68" bestFit="1" customWidth="1"/>
    <col min="13574" max="13574" width="19.1640625" style="68" bestFit="1" customWidth="1"/>
    <col min="13575" max="13575" width="18.1640625" style="68" bestFit="1" customWidth="1"/>
    <col min="13576" max="13576" width="13.83203125" style="68" bestFit="1" customWidth="1"/>
    <col min="13577" max="13577" width="18" style="68" bestFit="1" customWidth="1"/>
    <col min="13578" max="13578" width="11" style="68" bestFit="1" customWidth="1"/>
    <col min="13579" max="13579" width="18" style="68" bestFit="1" customWidth="1"/>
    <col min="13580" max="13580" width="11" style="68" bestFit="1" customWidth="1"/>
    <col min="13581" max="13824" width="9.33203125" style="68"/>
    <col min="13825" max="13825" width="22.1640625" style="68" customWidth="1"/>
    <col min="13826" max="13826" width="67.1640625" style="68" customWidth="1"/>
    <col min="13827" max="13827" width="23.5" style="68" customWidth="1"/>
    <col min="13828" max="13829" width="20.5" style="68" bestFit="1" customWidth="1"/>
    <col min="13830" max="13830" width="19.1640625" style="68" bestFit="1" customWidth="1"/>
    <col min="13831" max="13831" width="18.1640625" style="68" bestFit="1" customWidth="1"/>
    <col min="13832" max="13832" width="13.83203125" style="68" bestFit="1" customWidth="1"/>
    <col min="13833" max="13833" width="18" style="68" bestFit="1" customWidth="1"/>
    <col min="13834" max="13834" width="11" style="68" bestFit="1" customWidth="1"/>
    <col min="13835" max="13835" width="18" style="68" bestFit="1" customWidth="1"/>
    <col min="13836" max="13836" width="11" style="68" bestFit="1" customWidth="1"/>
    <col min="13837" max="14080" width="9.33203125" style="68"/>
    <col min="14081" max="14081" width="22.1640625" style="68" customWidth="1"/>
    <col min="14082" max="14082" width="67.1640625" style="68" customWidth="1"/>
    <col min="14083" max="14083" width="23.5" style="68" customWidth="1"/>
    <col min="14084" max="14085" width="20.5" style="68" bestFit="1" customWidth="1"/>
    <col min="14086" max="14086" width="19.1640625" style="68" bestFit="1" customWidth="1"/>
    <col min="14087" max="14087" width="18.1640625" style="68" bestFit="1" customWidth="1"/>
    <col min="14088" max="14088" width="13.83203125" style="68" bestFit="1" customWidth="1"/>
    <col min="14089" max="14089" width="18" style="68" bestFit="1" customWidth="1"/>
    <col min="14090" max="14090" width="11" style="68" bestFit="1" customWidth="1"/>
    <col min="14091" max="14091" width="18" style="68" bestFit="1" customWidth="1"/>
    <col min="14092" max="14092" width="11" style="68" bestFit="1" customWidth="1"/>
    <col min="14093" max="14336" width="9.33203125" style="68"/>
    <col min="14337" max="14337" width="22.1640625" style="68" customWidth="1"/>
    <col min="14338" max="14338" width="67.1640625" style="68" customWidth="1"/>
    <col min="14339" max="14339" width="23.5" style="68" customWidth="1"/>
    <col min="14340" max="14341" width="20.5" style="68" bestFit="1" customWidth="1"/>
    <col min="14342" max="14342" width="19.1640625" style="68" bestFit="1" customWidth="1"/>
    <col min="14343" max="14343" width="18.1640625" style="68" bestFit="1" customWidth="1"/>
    <col min="14344" max="14344" width="13.83203125" style="68" bestFit="1" customWidth="1"/>
    <col min="14345" max="14345" width="18" style="68" bestFit="1" customWidth="1"/>
    <col min="14346" max="14346" width="11" style="68" bestFit="1" customWidth="1"/>
    <col min="14347" max="14347" width="18" style="68" bestFit="1" customWidth="1"/>
    <col min="14348" max="14348" width="11" style="68" bestFit="1" customWidth="1"/>
    <col min="14349" max="14592" width="9.33203125" style="68"/>
    <col min="14593" max="14593" width="22.1640625" style="68" customWidth="1"/>
    <col min="14594" max="14594" width="67.1640625" style="68" customWidth="1"/>
    <col min="14595" max="14595" width="23.5" style="68" customWidth="1"/>
    <col min="14596" max="14597" width="20.5" style="68" bestFit="1" customWidth="1"/>
    <col min="14598" max="14598" width="19.1640625" style="68" bestFit="1" customWidth="1"/>
    <col min="14599" max="14599" width="18.1640625" style="68" bestFit="1" customWidth="1"/>
    <col min="14600" max="14600" width="13.83203125" style="68" bestFit="1" customWidth="1"/>
    <col min="14601" max="14601" width="18" style="68" bestFit="1" customWidth="1"/>
    <col min="14602" max="14602" width="11" style="68" bestFit="1" customWidth="1"/>
    <col min="14603" max="14603" width="18" style="68" bestFit="1" customWidth="1"/>
    <col min="14604" max="14604" width="11" style="68" bestFit="1" customWidth="1"/>
    <col min="14605" max="14848" width="9.33203125" style="68"/>
    <col min="14849" max="14849" width="22.1640625" style="68" customWidth="1"/>
    <col min="14850" max="14850" width="67.1640625" style="68" customWidth="1"/>
    <col min="14851" max="14851" width="23.5" style="68" customWidth="1"/>
    <col min="14852" max="14853" width="20.5" style="68" bestFit="1" customWidth="1"/>
    <col min="14854" max="14854" width="19.1640625" style="68" bestFit="1" customWidth="1"/>
    <col min="14855" max="14855" width="18.1640625" style="68" bestFit="1" customWidth="1"/>
    <col min="14856" max="14856" width="13.83203125" style="68" bestFit="1" customWidth="1"/>
    <col min="14857" max="14857" width="18" style="68" bestFit="1" customWidth="1"/>
    <col min="14858" max="14858" width="11" style="68" bestFit="1" customWidth="1"/>
    <col min="14859" max="14859" width="18" style="68" bestFit="1" customWidth="1"/>
    <col min="14860" max="14860" width="11" style="68" bestFit="1" customWidth="1"/>
    <col min="14861" max="15104" width="9.33203125" style="68"/>
    <col min="15105" max="15105" width="22.1640625" style="68" customWidth="1"/>
    <col min="15106" max="15106" width="67.1640625" style="68" customWidth="1"/>
    <col min="15107" max="15107" width="23.5" style="68" customWidth="1"/>
    <col min="15108" max="15109" width="20.5" style="68" bestFit="1" customWidth="1"/>
    <col min="15110" max="15110" width="19.1640625" style="68" bestFit="1" customWidth="1"/>
    <col min="15111" max="15111" width="18.1640625" style="68" bestFit="1" customWidth="1"/>
    <col min="15112" max="15112" width="13.83203125" style="68" bestFit="1" customWidth="1"/>
    <col min="15113" max="15113" width="18" style="68" bestFit="1" customWidth="1"/>
    <col min="15114" max="15114" width="11" style="68" bestFit="1" customWidth="1"/>
    <col min="15115" max="15115" width="18" style="68" bestFit="1" customWidth="1"/>
    <col min="15116" max="15116" width="11" style="68" bestFit="1" customWidth="1"/>
    <col min="15117" max="15360" width="9.33203125" style="68"/>
    <col min="15361" max="15361" width="22.1640625" style="68" customWidth="1"/>
    <col min="15362" max="15362" width="67.1640625" style="68" customWidth="1"/>
    <col min="15363" max="15363" width="23.5" style="68" customWidth="1"/>
    <col min="15364" max="15365" width="20.5" style="68" bestFit="1" customWidth="1"/>
    <col min="15366" max="15366" width="19.1640625" style="68" bestFit="1" customWidth="1"/>
    <col min="15367" max="15367" width="18.1640625" style="68" bestFit="1" customWidth="1"/>
    <col min="15368" max="15368" width="13.83203125" style="68" bestFit="1" customWidth="1"/>
    <col min="15369" max="15369" width="18" style="68" bestFit="1" customWidth="1"/>
    <col min="15370" max="15370" width="11" style="68" bestFit="1" customWidth="1"/>
    <col min="15371" max="15371" width="18" style="68" bestFit="1" customWidth="1"/>
    <col min="15372" max="15372" width="11" style="68" bestFit="1" customWidth="1"/>
    <col min="15373" max="15616" width="9.33203125" style="68"/>
    <col min="15617" max="15617" width="22.1640625" style="68" customWidth="1"/>
    <col min="15618" max="15618" width="67.1640625" style="68" customWidth="1"/>
    <col min="15619" max="15619" width="23.5" style="68" customWidth="1"/>
    <col min="15620" max="15621" width="20.5" style="68" bestFit="1" customWidth="1"/>
    <col min="15622" max="15622" width="19.1640625" style="68" bestFit="1" customWidth="1"/>
    <col min="15623" max="15623" width="18.1640625" style="68" bestFit="1" customWidth="1"/>
    <col min="15624" max="15624" width="13.83203125" style="68" bestFit="1" customWidth="1"/>
    <col min="15625" max="15625" width="18" style="68" bestFit="1" customWidth="1"/>
    <col min="15626" max="15626" width="11" style="68" bestFit="1" customWidth="1"/>
    <col min="15627" max="15627" width="18" style="68" bestFit="1" customWidth="1"/>
    <col min="15628" max="15628" width="11" style="68" bestFit="1" customWidth="1"/>
    <col min="15629" max="15872" width="9.33203125" style="68"/>
    <col min="15873" max="15873" width="22.1640625" style="68" customWidth="1"/>
    <col min="15874" max="15874" width="67.1640625" style="68" customWidth="1"/>
    <col min="15875" max="15875" width="23.5" style="68" customWidth="1"/>
    <col min="15876" max="15877" width="20.5" style="68" bestFit="1" customWidth="1"/>
    <col min="15878" max="15878" width="19.1640625" style="68" bestFit="1" customWidth="1"/>
    <col min="15879" max="15879" width="18.1640625" style="68" bestFit="1" customWidth="1"/>
    <col min="15880" max="15880" width="13.83203125" style="68" bestFit="1" customWidth="1"/>
    <col min="15881" max="15881" width="18" style="68" bestFit="1" customWidth="1"/>
    <col min="15882" max="15882" width="11" style="68" bestFit="1" customWidth="1"/>
    <col min="15883" max="15883" width="18" style="68" bestFit="1" customWidth="1"/>
    <col min="15884" max="15884" width="11" style="68" bestFit="1" customWidth="1"/>
    <col min="15885" max="16128" width="9.33203125" style="68"/>
    <col min="16129" max="16129" width="22.1640625" style="68" customWidth="1"/>
    <col min="16130" max="16130" width="67.1640625" style="68" customWidth="1"/>
    <col min="16131" max="16131" width="23.5" style="68" customWidth="1"/>
    <col min="16132" max="16133" width="20.5" style="68" bestFit="1" customWidth="1"/>
    <col min="16134" max="16134" width="19.1640625" style="68" bestFit="1" customWidth="1"/>
    <col min="16135" max="16135" width="18.1640625" style="68" bestFit="1" customWidth="1"/>
    <col min="16136" max="16136" width="13.83203125" style="68" bestFit="1" customWidth="1"/>
    <col min="16137" max="16137" width="18" style="68" bestFit="1" customWidth="1"/>
    <col min="16138" max="16138" width="11" style="68" bestFit="1" customWidth="1"/>
    <col min="16139" max="16139" width="18" style="68" bestFit="1" customWidth="1"/>
    <col min="16140" max="16140" width="11" style="68" bestFit="1" customWidth="1"/>
    <col min="16141" max="16384" width="9.33203125" style="68"/>
  </cols>
  <sheetData>
    <row r="1" spans="1:15" ht="20.2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5" ht="15.75">
      <c r="A2" s="151" t="s">
        <v>2</v>
      </c>
      <c r="B2" s="151"/>
      <c r="C2" s="151"/>
      <c r="D2" s="151"/>
      <c r="E2" s="151"/>
      <c r="F2" s="151"/>
      <c r="G2" s="151"/>
      <c r="H2" s="151"/>
      <c r="I2" s="25"/>
      <c r="J2" s="25"/>
      <c r="K2" s="25"/>
    </row>
    <row r="3" spans="1:15" ht="18">
      <c r="A3" s="20"/>
      <c r="B3" s="20"/>
      <c r="C3" s="20"/>
      <c r="D3" s="20"/>
      <c r="E3" s="20"/>
      <c r="F3" s="20"/>
      <c r="G3" s="20"/>
      <c r="H3" s="20"/>
      <c r="I3" s="24"/>
      <c r="J3" s="24"/>
      <c r="K3" s="24"/>
    </row>
    <row r="4" spans="1:15" ht="15.75" customHeight="1">
      <c r="A4" s="151" t="s">
        <v>56</v>
      </c>
      <c r="B4" s="151"/>
      <c r="C4" s="151"/>
      <c r="D4" s="151"/>
      <c r="E4" s="151"/>
      <c r="F4" s="151"/>
      <c r="G4" s="151"/>
      <c r="H4" s="151"/>
      <c r="I4" s="25"/>
      <c r="J4" s="25"/>
      <c r="K4" s="25"/>
    </row>
    <row r="5" spans="1:15" ht="18">
      <c r="A5" s="20"/>
      <c r="B5" s="20"/>
      <c r="C5" s="20"/>
      <c r="D5" s="20"/>
      <c r="E5" s="20"/>
      <c r="F5" s="20"/>
      <c r="G5" s="20"/>
      <c r="H5" s="20"/>
      <c r="I5" s="24"/>
      <c r="J5" s="24"/>
      <c r="K5" s="24"/>
    </row>
    <row r="6" spans="1:15" ht="15.75">
      <c r="A6" s="155" t="s">
        <v>57</v>
      </c>
      <c r="B6" s="155"/>
      <c r="C6" s="155"/>
      <c r="D6" s="155"/>
      <c r="E6" s="155"/>
      <c r="F6" s="155"/>
      <c r="G6" s="155"/>
      <c r="H6" s="155"/>
      <c r="I6" s="123"/>
      <c r="J6" s="123"/>
      <c r="K6" s="123"/>
    </row>
    <row r="7" spans="1:15" ht="18">
      <c r="A7" s="20"/>
      <c r="B7" s="20"/>
      <c r="C7" s="20"/>
      <c r="D7" s="20"/>
      <c r="E7" s="20"/>
      <c r="F7" s="20"/>
      <c r="G7" s="20"/>
      <c r="H7" s="20"/>
      <c r="I7" s="24"/>
      <c r="J7" s="24"/>
      <c r="K7" s="24"/>
    </row>
    <row r="8" spans="1:15" s="27" customFormat="1" ht="66" customHeight="1">
      <c r="A8" s="153" t="s">
        <v>10</v>
      </c>
      <c r="B8" s="153"/>
      <c r="C8" s="128" t="str">
        <f t="shared" ref="C8:H8" si="0">UPPER(C11)</f>
        <v>OSTVARENJE/IZVRŠENJE 
01.2024. - 06.2024.</v>
      </c>
      <c r="D8" s="128" t="str">
        <f t="shared" si="0"/>
        <v>IZVORNI PLAN ILI REBALANS 
2025.</v>
      </c>
      <c r="E8" s="128" t="str">
        <f t="shared" si="0"/>
        <v>TEKUĆI PLAN 
2025.</v>
      </c>
      <c r="F8" s="128" t="str">
        <f t="shared" si="0"/>
        <v>OSTVARENJE/IZVRŠENJE 
01.2025. - 06.2025.</v>
      </c>
      <c r="G8" s="128" t="str">
        <f t="shared" si="0"/>
        <v>INDEKS
(5)/(2)</v>
      </c>
      <c r="H8" s="128" t="str">
        <f t="shared" si="0"/>
        <v>INDEKS
(5)/(4)</v>
      </c>
    </row>
    <row r="9" spans="1:15" s="69" customFormat="1" ht="12.75" customHeight="1">
      <c r="A9" s="154">
        <v>1</v>
      </c>
      <c r="B9" s="154"/>
      <c r="C9" s="84">
        <v>2</v>
      </c>
      <c r="D9" s="84">
        <v>3</v>
      </c>
      <c r="E9" s="84">
        <v>4.3333333333333304</v>
      </c>
      <c r="F9" s="84">
        <v>5.0833333333333304</v>
      </c>
      <c r="G9" s="84">
        <v>6</v>
      </c>
      <c r="H9" s="84">
        <v>7</v>
      </c>
      <c r="I9" s="19"/>
      <c r="J9" s="19"/>
      <c r="K9" s="19"/>
      <c r="L9" s="19"/>
    </row>
    <row r="10" spans="1:15" s="69" customFormat="1">
      <c r="A10" s="101"/>
      <c r="B10" s="102" t="s">
        <v>71</v>
      </c>
      <c r="C10" s="33">
        <f t="shared" ref="C10:H10" si="1">C13</f>
        <v>247662961.47999999</v>
      </c>
      <c r="D10" s="33">
        <f t="shared" si="1"/>
        <v>686407198</v>
      </c>
      <c r="E10" s="33">
        <f t="shared" si="1"/>
        <v>686407198</v>
      </c>
      <c r="F10" s="33">
        <f t="shared" si="1"/>
        <v>321239670.63</v>
      </c>
      <c r="G10" s="33">
        <f t="shared" si="1"/>
        <v>129.70840238294599</v>
      </c>
      <c r="H10" s="33">
        <f t="shared" si="1"/>
        <v>46.8001605411486</v>
      </c>
      <c r="I10" s="19"/>
      <c r="J10" s="19"/>
      <c r="K10" s="19"/>
      <c r="L10" s="19"/>
    </row>
    <row r="11" spans="1:15" ht="51" hidden="1">
      <c r="A11" s="87" t="s">
        <v>5</v>
      </c>
      <c r="B11" s="87" t="s">
        <v>5</v>
      </c>
      <c r="C11" s="88" t="s">
        <v>47</v>
      </c>
      <c r="D11" s="88" t="s">
        <v>278</v>
      </c>
      <c r="E11" s="88" t="s">
        <v>279</v>
      </c>
      <c r="F11" s="88" t="s">
        <v>280</v>
      </c>
      <c r="G11" s="88" t="s">
        <v>39</v>
      </c>
      <c r="H11" s="88" t="s">
        <v>40</v>
      </c>
      <c r="I11" s="19"/>
      <c r="J11" s="19"/>
      <c r="K11" s="19"/>
      <c r="L11" s="19"/>
    </row>
    <row r="12" spans="1:15" hidden="1">
      <c r="A12" s="87" t="s">
        <v>31</v>
      </c>
      <c r="B12" s="87" t="s">
        <v>5</v>
      </c>
      <c r="C12" s="90" t="s">
        <v>6</v>
      </c>
      <c r="D12" s="90" t="s">
        <v>6</v>
      </c>
      <c r="E12" s="90" t="s">
        <v>6</v>
      </c>
      <c r="F12" s="90" t="s">
        <v>6</v>
      </c>
      <c r="G12" s="90" t="s">
        <v>5</v>
      </c>
      <c r="H12" s="90" t="s">
        <v>5</v>
      </c>
      <c r="I12" s="19"/>
      <c r="J12" s="19"/>
      <c r="K12" s="19"/>
      <c r="L12" s="19"/>
    </row>
    <row r="13" spans="1:15">
      <c r="A13" s="92" t="s">
        <v>35</v>
      </c>
      <c r="B13" s="110" t="s">
        <v>36</v>
      </c>
      <c r="C13" s="96">
        <v>247662961.47999999</v>
      </c>
      <c r="D13" s="97">
        <v>686407198</v>
      </c>
      <c r="E13" s="97">
        <v>686407198</v>
      </c>
      <c r="F13" s="96">
        <v>321239670.63</v>
      </c>
      <c r="G13" s="96">
        <v>129.70840238294599</v>
      </c>
      <c r="H13" s="96">
        <v>46.8001605411486</v>
      </c>
      <c r="I13" s="19"/>
      <c r="J13" s="19"/>
      <c r="K13" s="19"/>
      <c r="L13" s="19"/>
    </row>
    <row r="14" spans="1:15">
      <c r="A14" s="95" t="s">
        <v>72</v>
      </c>
      <c r="B14" s="111" t="s">
        <v>73</v>
      </c>
      <c r="C14" s="96">
        <v>786452.96</v>
      </c>
      <c r="D14" s="97">
        <v>3730000</v>
      </c>
      <c r="E14" s="97">
        <v>3730000</v>
      </c>
      <c r="F14" s="96">
        <v>1283936.1599999999</v>
      </c>
      <c r="G14" s="96">
        <v>163.25657417577801</v>
      </c>
      <c r="H14" s="96">
        <v>34.421880965147501</v>
      </c>
      <c r="I14" s="26"/>
      <c r="J14" s="26"/>
      <c r="K14" s="26"/>
      <c r="L14" s="26"/>
      <c r="M14" s="71"/>
      <c r="N14" s="71"/>
      <c r="O14" s="71"/>
    </row>
    <row r="15" spans="1:15">
      <c r="A15" s="98" t="s">
        <v>74</v>
      </c>
      <c r="B15" s="107" t="s">
        <v>75</v>
      </c>
      <c r="C15" s="96">
        <v>659757.25</v>
      </c>
      <c r="D15" s="99"/>
      <c r="E15" s="99"/>
      <c r="F15" s="96">
        <v>1075581.68</v>
      </c>
      <c r="G15" s="96">
        <v>163.02688299370701</v>
      </c>
      <c r="H15" s="99"/>
      <c r="I15" s="26"/>
      <c r="J15" s="26"/>
      <c r="K15" s="26"/>
      <c r="L15" s="26"/>
      <c r="M15" s="71"/>
      <c r="N15" s="71"/>
      <c r="O15" s="71"/>
    </row>
    <row r="16" spans="1:15">
      <c r="A16" s="100" t="s">
        <v>76</v>
      </c>
      <c r="B16" s="108" t="s">
        <v>77</v>
      </c>
      <c r="C16" s="96">
        <v>652506.27</v>
      </c>
      <c r="D16" s="99"/>
      <c r="E16" s="99"/>
      <c r="F16" s="96">
        <v>1046328.43</v>
      </c>
      <c r="G16" s="96">
        <v>160.35530662410301</v>
      </c>
      <c r="H16" s="99"/>
      <c r="I16" s="26"/>
      <c r="J16" s="26"/>
      <c r="K16" s="26"/>
      <c r="L16" s="26"/>
      <c r="M16" s="71"/>
      <c r="N16" s="71"/>
      <c r="O16" s="71"/>
    </row>
    <row r="17" spans="1:15">
      <c r="A17" s="100" t="s">
        <v>78</v>
      </c>
      <c r="B17" s="108" t="s">
        <v>79</v>
      </c>
      <c r="C17" s="96">
        <v>7250.98</v>
      </c>
      <c r="D17" s="99"/>
      <c r="E17" s="99"/>
      <c r="F17" s="96">
        <v>29253.25</v>
      </c>
      <c r="G17" s="96">
        <v>403.43856968299502</v>
      </c>
      <c r="H17" s="99"/>
      <c r="I17" s="26"/>
      <c r="J17" s="26"/>
      <c r="K17" s="26"/>
      <c r="L17" s="26"/>
      <c r="M17" s="71"/>
      <c r="N17" s="71"/>
      <c r="O17" s="71"/>
    </row>
    <row r="18" spans="1:15">
      <c r="A18" s="98" t="s">
        <v>80</v>
      </c>
      <c r="B18" s="107" t="s">
        <v>81</v>
      </c>
      <c r="C18" s="96">
        <v>23290.07</v>
      </c>
      <c r="D18" s="99"/>
      <c r="E18" s="99"/>
      <c r="F18" s="96">
        <v>35666.83</v>
      </c>
      <c r="G18" s="96">
        <v>153.141789612483</v>
      </c>
      <c r="H18" s="99"/>
      <c r="I18" s="26"/>
      <c r="J18" s="26"/>
      <c r="K18" s="26"/>
      <c r="L18" s="26"/>
      <c r="M18" s="71"/>
      <c r="N18" s="71"/>
      <c r="O18" s="71"/>
    </row>
    <row r="19" spans="1:15" ht="12.75" customHeight="1">
      <c r="A19" s="100" t="s">
        <v>82</v>
      </c>
      <c r="B19" s="108" t="s">
        <v>81</v>
      </c>
      <c r="C19" s="96">
        <v>23290.07</v>
      </c>
      <c r="D19" s="99"/>
      <c r="E19" s="99"/>
      <c r="F19" s="96">
        <v>35666.83</v>
      </c>
      <c r="G19" s="96">
        <v>153.141789612483</v>
      </c>
      <c r="H19" s="99"/>
      <c r="I19" s="26"/>
      <c r="J19" s="26"/>
      <c r="K19" s="26"/>
      <c r="L19" s="26"/>
      <c r="M19" s="71"/>
      <c r="N19" s="71"/>
      <c r="O19" s="71"/>
    </row>
    <row r="20" spans="1:15">
      <c r="A20" s="98" t="s">
        <v>83</v>
      </c>
      <c r="B20" s="107" t="s">
        <v>84</v>
      </c>
      <c r="C20" s="96">
        <v>103405.64</v>
      </c>
      <c r="D20" s="99"/>
      <c r="E20" s="99"/>
      <c r="F20" s="96">
        <v>172687.65</v>
      </c>
      <c r="G20" s="96">
        <v>167.00022358548301</v>
      </c>
      <c r="H20" s="99"/>
      <c r="I20" s="26"/>
      <c r="J20" s="26"/>
      <c r="K20" s="26"/>
      <c r="L20" s="26"/>
      <c r="M20" s="71"/>
      <c r="N20" s="71"/>
      <c r="O20" s="71"/>
    </row>
    <row r="21" spans="1:15">
      <c r="A21" s="100" t="s">
        <v>85</v>
      </c>
      <c r="B21" s="108" t="s">
        <v>86</v>
      </c>
      <c r="C21" s="96">
        <v>103405.64</v>
      </c>
      <c r="D21" s="99"/>
      <c r="E21" s="99"/>
      <c r="F21" s="96">
        <v>172687.65</v>
      </c>
      <c r="G21" s="96">
        <v>167.00022358548301</v>
      </c>
      <c r="H21" s="99"/>
      <c r="I21" s="26"/>
      <c r="J21" s="26"/>
      <c r="K21" s="26"/>
      <c r="L21" s="26"/>
      <c r="M21" s="71"/>
      <c r="N21" s="71"/>
      <c r="O21" s="71"/>
    </row>
    <row r="22" spans="1:15">
      <c r="A22" s="95" t="s">
        <v>87</v>
      </c>
      <c r="B22" s="111" t="s">
        <v>88</v>
      </c>
      <c r="C22" s="96">
        <v>672699.34</v>
      </c>
      <c r="D22" s="97">
        <v>3164800</v>
      </c>
      <c r="E22" s="97">
        <v>3164800</v>
      </c>
      <c r="F22" s="96">
        <v>711384.92</v>
      </c>
      <c r="G22" s="96">
        <v>105.750797971647</v>
      </c>
      <c r="H22" s="96">
        <v>22.478037158746201</v>
      </c>
      <c r="I22" s="26"/>
      <c r="J22" s="26"/>
      <c r="K22" s="26"/>
      <c r="L22" s="26"/>
      <c r="M22" s="71"/>
      <c r="N22" s="71"/>
      <c r="O22" s="71"/>
    </row>
    <row r="23" spans="1:15">
      <c r="A23" s="98" t="s">
        <v>89</v>
      </c>
      <c r="B23" s="107" t="s">
        <v>90</v>
      </c>
      <c r="C23" s="96">
        <v>31572.43</v>
      </c>
      <c r="D23" s="99"/>
      <c r="E23" s="99"/>
      <c r="F23" s="96">
        <v>51925.02</v>
      </c>
      <c r="G23" s="96">
        <v>164.46317245774199</v>
      </c>
      <c r="H23" s="99"/>
      <c r="I23" s="26"/>
      <c r="J23" s="26"/>
      <c r="K23" s="26"/>
      <c r="L23" s="26"/>
      <c r="M23" s="71"/>
      <c r="N23" s="71"/>
      <c r="O23" s="71"/>
    </row>
    <row r="24" spans="1:15">
      <c r="A24" s="100" t="s">
        <v>91</v>
      </c>
      <c r="B24" s="108" t="s">
        <v>92</v>
      </c>
      <c r="C24" s="96">
        <v>11891.5</v>
      </c>
      <c r="D24" s="99"/>
      <c r="E24" s="99"/>
      <c r="F24" s="96">
        <v>28402.17</v>
      </c>
      <c r="G24" s="96">
        <v>238.84430055081401</v>
      </c>
      <c r="H24" s="99"/>
      <c r="I24" s="26"/>
      <c r="J24" s="26"/>
      <c r="K24" s="26"/>
      <c r="L24" s="26"/>
      <c r="M24" s="71"/>
      <c r="N24" s="71"/>
      <c r="O24" s="71"/>
    </row>
    <row r="25" spans="1:15">
      <c r="A25" s="100" t="s">
        <v>93</v>
      </c>
      <c r="B25" s="108" t="s">
        <v>94</v>
      </c>
      <c r="C25" s="96">
        <v>16839.349999999999</v>
      </c>
      <c r="D25" s="99"/>
      <c r="E25" s="99"/>
      <c r="F25" s="96">
        <v>19171.849999999999</v>
      </c>
      <c r="G25" s="96">
        <v>113.851484766336</v>
      </c>
      <c r="H25" s="99"/>
      <c r="I25" s="26"/>
      <c r="J25" s="26"/>
      <c r="K25" s="26"/>
      <c r="L25" s="26"/>
      <c r="M25" s="71"/>
      <c r="N25" s="71"/>
      <c r="O25" s="71"/>
    </row>
    <row r="26" spans="1:15">
      <c r="A26" s="100" t="s">
        <v>95</v>
      </c>
      <c r="B26" s="108" t="s">
        <v>96</v>
      </c>
      <c r="C26" s="96">
        <v>2640.58</v>
      </c>
      <c r="D26" s="99"/>
      <c r="E26" s="99"/>
      <c r="F26" s="96">
        <v>4250</v>
      </c>
      <c r="G26" s="96">
        <v>160.94948836997901</v>
      </c>
      <c r="H26" s="99"/>
      <c r="I26" s="26"/>
      <c r="J26" s="26"/>
      <c r="K26" s="26"/>
      <c r="L26" s="26"/>
      <c r="M26" s="71"/>
      <c r="N26" s="71"/>
      <c r="O26" s="71"/>
    </row>
    <row r="27" spans="1:15">
      <c r="A27" s="100" t="s">
        <v>97</v>
      </c>
      <c r="B27" s="108" t="s">
        <v>98</v>
      </c>
      <c r="C27" s="96">
        <v>201</v>
      </c>
      <c r="D27" s="99"/>
      <c r="E27" s="99"/>
      <c r="F27" s="96">
        <v>101</v>
      </c>
      <c r="G27" s="96">
        <v>50.248756218905498</v>
      </c>
      <c r="H27" s="99"/>
      <c r="I27" s="26"/>
      <c r="J27" s="26"/>
      <c r="K27" s="26"/>
      <c r="L27" s="26"/>
      <c r="M27" s="71"/>
      <c r="N27" s="71"/>
      <c r="O27" s="71"/>
    </row>
    <row r="28" spans="1:15">
      <c r="A28" s="98" t="s">
        <v>99</v>
      </c>
      <c r="B28" s="107" t="s">
        <v>100</v>
      </c>
      <c r="C28" s="96">
        <v>8774.18</v>
      </c>
      <c r="D28" s="99"/>
      <c r="E28" s="99"/>
      <c r="F28" s="96">
        <v>27366.13</v>
      </c>
      <c r="G28" s="96">
        <v>311.89387498318899</v>
      </c>
      <c r="H28" s="99"/>
      <c r="I28" s="26"/>
      <c r="J28" s="26"/>
      <c r="K28" s="26"/>
      <c r="L28" s="26"/>
      <c r="M28" s="71"/>
      <c r="N28" s="71"/>
      <c r="O28" s="71"/>
    </row>
    <row r="29" spans="1:15">
      <c r="A29" s="100" t="s">
        <v>101</v>
      </c>
      <c r="B29" s="108" t="s">
        <v>102</v>
      </c>
      <c r="C29" s="96">
        <v>4318.9799999999996</v>
      </c>
      <c r="D29" s="99"/>
      <c r="E29" s="99"/>
      <c r="F29" s="96">
        <v>21150.14</v>
      </c>
      <c r="G29" s="96">
        <v>489.70219820420601</v>
      </c>
      <c r="H29" s="99"/>
      <c r="I29" s="26"/>
      <c r="J29" s="26"/>
      <c r="K29" s="26"/>
      <c r="L29" s="26"/>
      <c r="M29" s="71"/>
      <c r="N29" s="71"/>
      <c r="O29" s="71"/>
    </row>
    <row r="30" spans="1:15">
      <c r="A30" s="100" t="s">
        <v>103</v>
      </c>
      <c r="B30" s="108" t="s">
        <v>104</v>
      </c>
      <c r="C30" s="96">
        <v>4437.95</v>
      </c>
      <c r="D30" s="99"/>
      <c r="E30" s="99"/>
      <c r="F30" s="96">
        <v>5511.92</v>
      </c>
      <c r="G30" s="96">
        <v>124.199686792325</v>
      </c>
      <c r="H30" s="99"/>
      <c r="I30" s="26"/>
      <c r="J30" s="26"/>
      <c r="K30" s="26"/>
      <c r="L30" s="26"/>
      <c r="M30" s="71"/>
      <c r="N30" s="71"/>
      <c r="O30" s="71"/>
    </row>
    <row r="31" spans="1:15">
      <c r="A31" s="100" t="s">
        <v>105</v>
      </c>
      <c r="B31" s="108" t="s">
        <v>106</v>
      </c>
      <c r="C31" s="96">
        <v>17.25</v>
      </c>
      <c r="D31" s="99"/>
      <c r="E31" s="99"/>
      <c r="F31" s="96">
        <v>135.91</v>
      </c>
      <c r="G31" s="96">
        <v>787.88405797101495</v>
      </c>
      <c r="H31" s="99"/>
      <c r="I31" s="26"/>
      <c r="J31" s="26"/>
      <c r="K31" s="26"/>
      <c r="L31" s="26"/>
      <c r="M31" s="71"/>
      <c r="N31" s="71"/>
      <c r="O31" s="71"/>
    </row>
    <row r="32" spans="1:15">
      <c r="A32" s="100" t="s">
        <v>257</v>
      </c>
      <c r="B32" s="108" t="s">
        <v>258</v>
      </c>
      <c r="C32" s="99"/>
      <c r="D32" s="99"/>
      <c r="E32" s="99"/>
      <c r="F32" s="96">
        <v>568.16</v>
      </c>
      <c r="G32" s="99"/>
      <c r="H32" s="99"/>
      <c r="I32" s="26"/>
      <c r="J32" s="26"/>
      <c r="K32" s="26"/>
      <c r="L32" s="26"/>
      <c r="M32" s="71"/>
      <c r="N32" s="71"/>
      <c r="O32" s="71"/>
    </row>
    <row r="33" spans="1:15">
      <c r="A33" s="98" t="s">
        <v>107</v>
      </c>
      <c r="B33" s="107" t="s">
        <v>108</v>
      </c>
      <c r="C33" s="96">
        <v>604631.29</v>
      </c>
      <c r="D33" s="99"/>
      <c r="E33" s="99"/>
      <c r="F33" s="96">
        <v>621720.89</v>
      </c>
      <c r="G33" s="96">
        <v>102.826449818699</v>
      </c>
      <c r="H33" s="99"/>
      <c r="I33" s="71"/>
      <c r="J33" s="71"/>
      <c r="K33" s="71"/>
      <c r="L33" s="71"/>
      <c r="M33" s="71"/>
      <c r="N33" s="71"/>
      <c r="O33" s="71"/>
    </row>
    <row r="34" spans="1:15">
      <c r="A34" s="100" t="s">
        <v>109</v>
      </c>
      <c r="B34" s="108" t="s">
        <v>259</v>
      </c>
      <c r="C34" s="96">
        <v>13173.57</v>
      </c>
      <c r="D34" s="99"/>
      <c r="E34" s="99"/>
      <c r="F34" s="96">
        <v>17122.64</v>
      </c>
      <c r="G34" s="96">
        <v>129.97721953881901</v>
      </c>
      <c r="H34" s="99"/>
      <c r="I34" s="71"/>
      <c r="J34" s="71"/>
      <c r="K34" s="71"/>
      <c r="L34" s="71"/>
      <c r="M34" s="71"/>
      <c r="N34" s="71"/>
      <c r="O34" s="71"/>
    </row>
    <row r="35" spans="1:15">
      <c r="A35" s="100" t="s">
        <v>110</v>
      </c>
      <c r="B35" s="108" t="s">
        <v>260</v>
      </c>
      <c r="C35" s="96">
        <v>1854.05</v>
      </c>
      <c r="D35" s="99"/>
      <c r="E35" s="99"/>
      <c r="F35" s="96">
        <v>1099.73</v>
      </c>
      <c r="G35" s="96">
        <v>59.315013079474703</v>
      </c>
      <c r="H35" s="99"/>
      <c r="I35" s="71"/>
      <c r="J35" s="71"/>
      <c r="K35" s="71"/>
      <c r="L35" s="71"/>
      <c r="M35" s="71"/>
      <c r="N35" s="71"/>
      <c r="O35" s="71"/>
    </row>
    <row r="36" spans="1:15">
      <c r="A36" s="100" t="s">
        <v>111</v>
      </c>
      <c r="B36" s="108" t="s">
        <v>112</v>
      </c>
      <c r="C36" s="96">
        <v>383879.97</v>
      </c>
      <c r="D36" s="99"/>
      <c r="E36" s="99"/>
      <c r="F36" s="96">
        <v>39019.730000000003</v>
      </c>
      <c r="G36" s="96">
        <v>10.164565241578</v>
      </c>
      <c r="H36" s="99"/>
      <c r="I36" s="71"/>
      <c r="J36" s="71"/>
      <c r="K36" s="71"/>
      <c r="L36" s="71"/>
      <c r="M36" s="71"/>
      <c r="N36" s="71"/>
      <c r="O36" s="71"/>
    </row>
    <row r="37" spans="1:15">
      <c r="A37" s="100" t="s">
        <v>113</v>
      </c>
      <c r="B37" s="108" t="s">
        <v>114</v>
      </c>
      <c r="C37" s="96">
        <v>1011.24</v>
      </c>
      <c r="D37" s="99"/>
      <c r="E37" s="99"/>
      <c r="F37" s="96">
        <v>1158.8699999999999</v>
      </c>
      <c r="G37" s="96">
        <v>114.59890827103401</v>
      </c>
      <c r="H37" s="99"/>
      <c r="I37" s="71"/>
      <c r="J37" s="71"/>
      <c r="K37" s="71"/>
      <c r="L37" s="71"/>
      <c r="M37" s="71"/>
      <c r="N37" s="71"/>
      <c r="O37" s="71"/>
    </row>
    <row r="38" spans="1:15">
      <c r="A38" s="100" t="s">
        <v>115</v>
      </c>
      <c r="B38" s="108" t="s">
        <v>116</v>
      </c>
      <c r="C38" s="96">
        <v>60109.67</v>
      </c>
      <c r="D38" s="99"/>
      <c r="E38" s="99"/>
      <c r="F38" s="96">
        <v>325800.09999999998</v>
      </c>
      <c r="G38" s="96">
        <v>542.00946370193003</v>
      </c>
      <c r="H38" s="99"/>
      <c r="I38" s="71"/>
      <c r="J38" s="71"/>
      <c r="K38" s="71"/>
      <c r="L38" s="71"/>
      <c r="M38" s="71"/>
      <c r="N38" s="71"/>
      <c r="O38" s="71"/>
    </row>
    <row r="39" spans="1:15">
      <c r="A39" s="100" t="s">
        <v>117</v>
      </c>
      <c r="B39" s="108" t="s">
        <v>118</v>
      </c>
      <c r="C39" s="96">
        <v>292.89</v>
      </c>
      <c r="D39" s="99"/>
      <c r="E39" s="99"/>
      <c r="F39" s="96">
        <v>1821.27</v>
      </c>
      <c r="G39" s="96">
        <v>621.82730718017001</v>
      </c>
      <c r="H39" s="99"/>
      <c r="I39" s="71"/>
      <c r="J39" s="71"/>
      <c r="K39" s="71"/>
      <c r="L39" s="71"/>
      <c r="M39" s="71"/>
      <c r="N39" s="71"/>
      <c r="O39" s="71"/>
    </row>
    <row r="40" spans="1:15">
      <c r="A40" s="100" t="s">
        <v>119</v>
      </c>
      <c r="B40" s="108" t="s">
        <v>120</v>
      </c>
      <c r="C40" s="96">
        <v>71062.42</v>
      </c>
      <c r="D40" s="99"/>
      <c r="E40" s="99"/>
      <c r="F40" s="96">
        <v>102168.92</v>
      </c>
      <c r="G40" s="96">
        <v>143.77348815309099</v>
      </c>
      <c r="H40" s="99"/>
      <c r="I40" s="71"/>
      <c r="J40" s="71"/>
      <c r="K40" s="71"/>
      <c r="L40" s="71"/>
      <c r="M40" s="71"/>
      <c r="N40" s="71"/>
      <c r="O40" s="71"/>
    </row>
    <row r="41" spans="1:15">
      <c r="A41" s="100" t="s">
        <v>121</v>
      </c>
      <c r="B41" s="108" t="s">
        <v>122</v>
      </c>
      <c r="C41" s="96">
        <v>52592.21</v>
      </c>
      <c r="D41" s="99"/>
      <c r="E41" s="99"/>
      <c r="F41" s="96">
        <v>64493.279999999999</v>
      </c>
      <c r="G41" s="96">
        <v>122.62895968813601</v>
      </c>
      <c r="H41" s="99"/>
      <c r="I41" s="71"/>
      <c r="J41" s="71"/>
      <c r="K41" s="71"/>
      <c r="L41" s="71"/>
      <c r="M41" s="71"/>
      <c r="N41" s="71"/>
      <c r="O41" s="71"/>
    </row>
    <row r="42" spans="1:15">
      <c r="A42" s="100" t="s">
        <v>123</v>
      </c>
      <c r="B42" s="108" t="s">
        <v>124</v>
      </c>
      <c r="C42" s="96">
        <v>20655.27</v>
      </c>
      <c r="D42" s="99"/>
      <c r="E42" s="99"/>
      <c r="F42" s="96">
        <v>69036.350000000006</v>
      </c>
      <c r="G42" s="96">
        <v>334.23116715492</v>
      </c>
      <c r="H42" s="99"/>
      <c r="I42" s="71"/>
      <c r="J42" s="71"/>
      <c r="K42" s="71"/>
      <c r="L42" s="71"/>
      <c r="M42" s="71"/>
      <c r="N42" s="71"/>
      <c r="O42" s="71"/>
    </row>
    <row r="43" spans="1:15">
      <c r="A43" s="98" t="s">
        <v>125</v>
      </c>
      <c r="B43" s="107" t="s">
        <v>126</v>
      </c>
      <c r="C43" s="96">
        <v>39.89</v>
      </c>
      <c r="D43" s="99"/>
      <c r="E43" s="99"/>
      <c r="F43" s="96">
        <v>2009.84</v>
      </c>
      <c r="G43" s="96">
        <v>5038.4557533216303</v>
      </c>
      <c r="H43" s="99"/>
      <c r="I43" s="71"/>
      <c r="J43" s="71"/>
      <c r="K43" s="71"/>
      <c r="L43" s="71"/>
      <c r="M43" s="71"/>
      <c r="N43" s="71"/>
      <c r="O43" s="71"/>
    </row>
    <row r="44" spans="1:15">
      <c r="A44" s="100" t="s">
        <v>127</v>
      </c>
      <c r="B44" s="108" t="s">
        <v>126</v>
      </c>
      <c r="C44" s="96">
        <v>39.89</v>
      </c>
      <c r="D44" s="99"/>
      <c r="E44" s="99"/>
      <c r="F44" s="96">
        <v>2009.84</v>
      </c>
      <c r="G44" s="96">
        <v>5038.4557533216303</v>
      </c>
      <c r="H44" s="99"/>
      <c r="I44" s="71"/>
      <c r="J44" s="71"/>
      <c r="K44" s="71"/>
      <c r="L44" s="71"/>
      <c r="M44" s="71"/>
      <c r="N44" s="71"/>
      <c r="O44" s="71"/>
    </row>
    <row r="45" spans="1:15">
      <c r="A45" s="98" t="s">
        <v>128</v>
      </c>
      <c r="B45" s="107" t="s">
        <v>129</v>
      </c>
      <c r="C45" s="96">
        <v>27681.55</v>
      </c>
      <c r="D45" s="99"/>
      <c r="E45" s="99"/>
      <c r="F45" s="96">
        <v>8363.0400000000009</v>
      </c>
      <c r="G45" s="96">
        <v>30.211603035234699</v>
      </c>
      <c r="H45" s="99"/>
      <c r="I45" s="71"/>
      <c r="J45" s="71"/>
      <c r="K45" s="71"/>
      <c r="L45" s="71"/>
      <c r="M45" s="71"/>
      <c r="N45" s="71"/>
      <c r="O45" s="71"/>
    </row>
    <row r="46" spans="1:15">
      <c r="A46" s="100" t="s">
        <v>130</v>
      </c>
      <c r="B46" s="108" t="s">
        <v>131</v>
      </c>
      <c r="C46" s="96">
        <v>10796.58</v>
      </c>
      <c r="D46" s="99"/>
      <c r="E46" s="99"/>
      <c r="F46" s="96">
        <v>8221.4</v>
      </c>
      <c r="G46" s="96">
        <v>76.148187666835199</v>
      </c>
      <c r="H46" s="99"/>
      <c r="I46" s="71"/>
      <c r="J46" s="71"/>
      <c r="K46" s="71"/>
      <c r="L46" s="71"/>
      <c r="M46" s="71"/>
      <c r="N46" s="71"/>
      <c r="O46" s="71"/>
    </row>
    <row r="47" spans="1:15">
      <c r="A47" s="100" t="s">
        <v>132</v>
      </c>
      <c r="B47" s="108" t="s">
        <v>133</v>
      </c>
      <c r="C47" s="96">
        <v>285.5</v>
      </c>
      <c r="D47" s="99"/>
      <c r="E47" s="99"/>
      <c r="F47" s="99"/>
      <c r="G47" s="99"/>
      <c r="H47" s="99"/>
      <c r="I47" s="71"/>
      <c r="J47" s="71"/>
      <c r="K47" s="71"/>
      <c r="L47" s="71"/>
      <c r="M47" s="71"/>
      <c r="N47" s="71"/>
      <c r="O47" s="71"/>
    </row>
    <row r="48" spans="1:15">
      <c r="A48" s="100" t="s">
        <v>134</v>
      </c>
      <c r="B48" s="108" t="s">
        <v>135</v>
      </c>
      <c r="C48" s="96">
        <v>4354.72</v>
      </c>
      <c r="D48" s="99"/>
      <c r="E48" s="99"/>
      <c r="F48" s="99"/>
      <c r="G48" s="99"/>
      <c r="H48" s="99"/>
      <c r="I48" s="71"/>
      <c r="J48" s="71"/>
      <c r="K48" s="71"/>
      <c r="L48" s="71"/>
      <c r="M48" s="71"/>
      <c r="N48" s="71"/>
      <c r="O48" s="71"/>
    </row>
    <row r="49" spans="1:15">
      <c r="A49" s="100" t="s">
        <v>136</v>
      </c>
      <c r="B49" s="108" t="s">
        <v>129</v>
      </c>
      <c r="C49" s="96">
        <v>12244.75</v>
      </c>
      <c r="D49" s="99"/>
      <c r="E49" s="99"/>
      <c r="F49" s="96">
        <v>141.63999999999999</v>
      </c>
      <c r="G49" s="96">
        <v>1.1567406439494501</v>
      </c>
      <c r="H49" s="99"/>
      <c r="I49" s="71"/>
      <c r="J49" s="71"/>
      <c r="K49" s="71"/>
      <c r="L49" s="71"/>
      <c r="M49" s="71"/>
      <c r="N49" s="71"/>
      <c r="O49" s="71"/>
    </row>
    <row r="50" spans="1:15">
      <c r="A50" s="95" t="s">
        <v>137</v>
      </c>
      <c r="B50" s="111" t="s">
        <v>138</v>
      </c>
      <c r="C50" s="96">
        <v>199.81</v>
      </c>
      <c r="D50" s="97">
        <v>1150</v>
      </c>
      <c r="E50" s="97">
        <v>1150</v>
      </c>
      <c r="F50" s="96">
        <v>1.49</v>
      </c>
      <c r="G50" s="96">
        <v>0.74570842300185003</v>
      </c>
      <c r="H50" s="96">
        <v>0.1295652173913</v>
      </c>
      <c r="I50" s="71"/>
      <c r="J50" s="71"/>
      <c r="K50" s="71"/>
      <c r="L50" s="71"/>
      <c r="M50" s="71"/>
      <c r="N50" s="71"/>
      <c r="O50" s="71"/>
    </row>
    <row r="51" spans="1:15">
      <c r="A51" s="98" t="s">
        <v>139</v>
      </c>
      <c r="B51" s="107" t="s">
        <v>140</v>
      </c>
      <c r="C51" s="96">
        <v>199.81</v>
      </c>
      <c r="D51" s="99"/>
      <c r="E51" s="99"/>
      <c r="F51" s="96">
        <v>1.49</v>
      </c>
      <c r="G51" s="96">
        <v>0.74570842300185003</v>
      </c>
      <c r="H51" s="99"/>
      <c r="I51" s="71"/>
      <c r="J51" s="71"/>
      <c r="K51" s="71"/>
      <c r="L51" s="71"/>
      <c r="M51" s="71"/>
      <c r="N51" s="71"/>
      <c r="O51" s="71"/>
    </row>
    <row r="52" spans="1:15">
      <c r="A52" s="100" t="s">
        <v>141</v>
      </c>
      <c r="B52" s="108" t="s">
        <v>142</v>
      </c>
      <c r="C52" s="96">
        <v>67.36</v>
      </c>
      <c r="D52" s="99"/>
      <c r="E52" s="99"/>
      <c r="F52" s="99"/>
      <c r="G52" s="99"/>
      <c r="H52" s="99"/>
      <c r="I52" s="71"/>
      <c r="J52" s="71"/>
      <c r="K52" s="71"/>
      <c r="L52" s="71"/>
      <c r="M52" s="71"/>
      <c r="N52" s="71"/>
      <c r="O52" s="71"/>
    </row>
    <row r="53" spans="1:15">
      <c r="A53" s="100" t="s">
        <v>143</v>
      </c>
      <c r="B53" s="108" t="s">
        <v>144</v>
      </c>
      <c r="C53" s="96">
        <v>132.44999999999999</v>
      </c>
      <c r="D53" s="99"/>
      <c r="E53" s="99"/>
      <c r="F53" s="96">
        <v>1.49</v>
      </c>
      <c r="G53" s="96">
        <v>1.12495281238203</v>
      </c>
      <c r="H53" s="99"/>
      <c r="I53" s="71"/>
      <c r="J53" s="71"/>
      <c r="K53" s="71"/>
      <c r="L53" s="71"/>
      <c r="M53" s="71"/>
      <c r="N53" s="71"/>
      <c r="O53" s="71"/>
    </row>
    <row r="54" spans="1:15">
      <c r="A54" s="95" t="s">
        <v>145</v>
      </c>
      <c r="B54" s="111" t="s">
        <v>146</v>
      </c>
      <c r="C54" s="96">
        <v>669832.6</v>
      </c>
      <c r="D54" s="99"/>
      <c r="E54" s="99"/>
      <c r="F54" s="96">
        <v>-82086.31</v>
      </c>
      <c r="G54" s="96">
        <v>-12.2547499181139</v>
      </c>
      <c r="H54" s="99"/>
      <c r="I54" s="71"/>
      <c r="J54" s="71"/>
      <c r="K54" s="71"/>
      <c r="L54" s="71"/>
      <c r="M54" s="71"/>
      <c r="N54" s="71"/>
      <c r="O54" s="71"/>
    </row>
    <row r="55" spans="1:15" ht="38.25">
      <c r="A55" s="98" t="s">
        <v>147</v>
      </c>
      <c r="B55" s="107" t="s">
        <v>261</v>
      </c>
      <c r="C55" s="96">
        <v>122058.24000000001</v>
      </c>
      <c r="D55" s="99"/>
      <c r="E55" s="99"/>
      <c r="F55" s="96">
        <v>-3652.29</v>
      </c>
      <c r="G55" s="96">
        <v>-2.9922518954885802</v>
      </c>
      <c r="H55" s="99"/>
      <c r="I55" s="71"/>
      <c r="J55" s="71"/>
      <c r="K55" s="71"/>
      <c r="L55" s="71"/>
      <c r="M55" s="71"/>
      <c r="N55" s="71"/>
      <c r="O55" s="71"/>
    </row>
    <row r="56" spans="1:15" ht="25.5">
      <c r="A56" s="100" t="s">
        <v>148</v>
      </c>
      <c r="B56" s="108" t="s">
        <v>262</v>
      </c>
      <c r="C56" s="96">
        <v>122058.24000000001</v>
      </c>
      <c r="D56" s="99"/>
      <c r="E56" s="99"/>
      <c r="F56" s="96">
        <v>-3652.29</v>
      </c>
      <c r="G56" s="96">
        <v>-2.9922518954885802</v>
      </c>
      <c r="H56" s="99"/>
      <c r="I56" s="71"/>
      <c r="J56" s="71"/>
      <c r="K56" s="71"/>
      <c r="L56" s="71"/>
      <c r="M56" s="71"/>
      <c r="N56" s="71"/>
      <c r="O56" s="71"/>
    </row>
    <row r="57" spans="1:15" ht="25.5">
      <c r="A57" s="98" t="s">
        <v>149</v>
      </c>
      <c r="B57" s="107" t="s">
        <v>150</v>
      </c>
      <c r="C57" s="96">
        <v>547774.36</v>
      </c>
      <c r="D57" s="99"/>
      <c r="E57" s="99"/>
      <c r="F57" s="96">
        <v>-78434.02</v>
      </c>
      <c r="G57" s="96">
        <v>-14.3186731120456</v>
      </c>
      <c r="H57" s="99"/>
      <c r="I57" s="71"/>
      <c r="J57" s="71"/>
      <c r="K57" s="71"/>
      <c r="L57" s="71"/>
      <c r="M57" s="71"/>
      <c r="N57" s="71"/>
      <c r="O57" s="71"/>
    </row>
    <row r="58" spans="1:15" ht="25.5">
      <c r="A58" s="100" t="s">
        <v>151</v>
      </c>
      <c r="B58" s="108" t="s">
        <v>150</v>
      </c>
      <c r="C58" s="96">
        <v>547774.36</v>
      </c>
      <c r="D58" s="99"/>
      <c r="E58" s="99"/>
      <c r="F58" s="96">
        <v>-78434.02</v>
      </c>
      <c r="G58" s="96">
        <v>-14.3186731120456</v>
      </c>
      <c r="H58" s="99"/>
      <c r="I58" s="71"/>
      <c r="J58" s="71"/>
      <c r="K58" s="71"/>
      <c r="L58" s="71"/>
      <c r="M58" s="71"/>
      <c r="N58" s="71"/>
      <c r="O58" s="71"/>
    </row>
    <row r="59" spans="1:15">
      <c r="A59" s="95" t="s">
        <v>152</v>
      </c>
      <c r="B59" s="111" t="s">
        <v>153</v>
      </c>
      <c r="C59" s="96">
        <v>844458.56</v>
      </c>
      <c r="D59" s="97">
        <v>39000000</v>
      </c>
      <c r="E59" s="97">
        <v>39000000</v>
      </c>
      <c r="F59" s="99"/>
      <c r="G59" s="99"/>
      <c r="H59" s="99"/>
      <c r="I59" s="71"/>
      <c r="J59" s="71"/>
      <c r="K59" s="71"/>
      <c r="L59" s="71"/>
      <c r="M59" s="71"/>
      <c r="N59" s="71"/>
      <c r="O59" s="71"/>
    </row>
    <row r="60" spans="1:15">
      <c r="A60" s="98" t="s">
        <v>154</v>
      </c>
      <c r="B60" s="107" t="s">
        <v>263</v>
      </c>
      <c r="C60" s="96">
        <v>96814.66</v>
      </c>
      <c r="D60" s="99"/>
      <c r="E60" s="99"/>
      <c r="F60" s="99"/>
      <c r="G60" s="99"/>
      <c r="H60" s="99"/>
      <c r="I60" s="71"/>
      <c r="J60" s="71"/>
      <c r="K60" s="71"/>
      <c r="L60" s="71"/>
      <c r="M60" s="71"/>
      <c r="N60" s="71"/>
      <c r="O60" s="71"/>
    </row>
    <row r="61" spans="1:15" ht="25.5">
      <c r="A61" s="100" t="s">
        <v>155</v>
      </c>
      <c r="B61" s="108" t="s">
        <v>264</v>
      </c>
      <c r="C61" s="96">
        <v>96814.66</v>
      </c>
      <c r="D61" s="99"/>
      <c r="E61" s="99"/>
      <c r="F61" s="99"/>
      <c r="G61" s="99"/>
      <c r="H61" s="99"/>
      <c r="I61" s="71"/>
      <c r="J61" s="71"/>
      <c r="K61" s="71"/>
      <c r="L61" s="71"/>
      <c r="M61" s="71"/>
      <c r="N61" s="71"/>
      <c r="O61" s="71"/>
    </row>
    <row r="62" spans="1:15">
      <c r="A62" s="98" t="s">
        <v>156</v>
      </c>
      <c r="B62" s="107" t="s">
        <v>157</v>
      </c>
      <c r="C62" s="96">
        <v>61616.17</v>
      </c>
      <c r="D62" s="99"/>
      <c r="E62" s="99"/>
      <c r="F62" s="99"/>
      <c r="G62" s="99"/>
      <c r="H62" s="99"/>
      <c r="I62" s="71"/>
      <c r="J62" s="71"/>
      <c r="K62" s="71"/>
      <c r="L62" s="71"/>
      <c r="M62" s="71"/>
      <c r="N62" s="71"/>
      <c r="O62" s="71"/>
    </row>
    <row r="63" spans="1:15">
      <c r="A63" s="100" t="s">
        <v>158</v>
      </c>
      <c r="B63" s="108" t="s">
        <v>159</v>
      </c>
      <c r="C63" s="96">
        <v>61616.17</v>
      </c>
      <c r="D63" s="99"/>
      <c r="E63" s="99"/>
      <c r="F63" s="99"/>
      <c r="G63" s="99"/>
      <c r="H63" s="99"/>
      <c r="I63" s="71"/>
      <c r="J63" s="71"/>
      <c r="K63" s="71"/>
      <c r="L63" s="71"/>
      <c r="M63" s="71"/>
      <c r="N63" s="71"/>
      <c r="O63" s="71"/>
    </row>
    <row r="64" spans="1:15">
      <c r="A64" s="98" t="s">
        <v>160</v>
      </c>
      <c r="B64" s="107" t="s">
        <v>161</v>
      </c>
      <c r="C64" s="96">
        <v>675527.73</v>
      </c>
      <c r="D64" s="99"/>
      <c r="E64" s="99"/>
      <c r="F64" s="99"/>
      <c r="G64" s="99"/>
      <c r="H64" s="99"/>
      <c r="I64" s="71"/>
      <c r="J64" s="71"/>
      <c r="K64" s="71"/>
      <c r="L64" s="71"/>
      <c r="M64" s="71"/>
      <c r="N64" s="71"/>
      <c r="O64" s="71"/>
    </row>
    <row r="65" spans="1:15">
      <c r="A65" s="100" t="s">
        <v>162</v>
      </c>
      <c r="B65" s="108" t="s">
        <v>163</v>
      </c>
      <c r="C65" s="96">
        <v>675527.73</v>
      </c>
      <c r="D65" s="99"/>
      <c r="E65" s="99"/>
      <c r="F65" s="99"/>
      <c r="G65" s="99"/>
      <c r="H65" s="99"/>
      <c r="I65" s="71"/>
      <c r="J65" s="71"/>
      <c r="K65" s="71"/>
      <c r="L65" s="71"/>
      <c r="M65" s="71"/>
      <c r="N65" s="71"/>
      <c r="O65" s="71"/>
    </row>
    <row r="66" spans="1:15">
      <c r="A66" s="98" t="s">
        <v>164</v>
      </c>
      <c r="B66" s="107" t="s">
        <v>165</v>
      </c>
      <c r="C66" s="96">
        <v>10500</v>
      </c>
      <c r="D66" s="99"/>
      <c r="E66" s="99"/>
      <c r="F66" s="99"/>
      <c r="G66" s="99"/>
      <c r="H66" s="99"/>
      <c r="I66" s="71"/>
      <c r="J66" s="71"/>
      <c r="K66" s="71"/>
      <c r="L66" s="71"/>
      <c r="M66" s="71"/>
      <c r="N66" s="71"/>
      <c r="O66" s="71"/>
    </row>
    <row r="67" spans="1:15" ht="25.5">
      <c r="A67" s="100" t="s">
        <v>166</v>
      </c>
      <c r="B67" s="108" t="s">
        <v>167</v>
      </c>
      <c r="C67" s="96">
        <v>10500</v>
      </c>
      <c r="D67" s="99"/>
      <c r="E67" s="99"/>
      <c r="F67" s="99"/>
      <c r="G67" s="99"/>
      <c r="H67" s="99"/>
      <c r="I67" s="71"/>
      <c r="J67" s="71"/>
      <c r="K67" s="71"/>
      <c r="L67" s="71"/>
      <c r="M67" s="71"/>
      <c r="N67" s="71"/>
      <c r="O67" s="71"/>
    </row>
    <row r="68" spans="1:15" ht="25.5">
      <c r="A68" s="95" t="s">
        <v>168</v>
      </c>
      <c r="B68" s="111" t="s">
        <v>169</v>
      </c>
      <c r="C68" s="96">
        <v>244676818.21000001</v>
      </c>
      <c r="D68" s="97">
        <v>638330500</v>
      </c>
      <c r="E68" s="97">
        <v>638330500</v>
      </c>
      <c r="F68" s="96">
        <v>318926434.37</v>
      </c>
      <c r="G68" s="96">
        <v>130.34599546585301</v>
      </c>
      <c r="H68" s="96">
        <v>49.962587463704203</v>
      </c>
      <c r="I68" s="71"/>
      <c r="J68" s="71"/>
      <c r="K68" s="71"/>
      <c r="L68" s="71"/>
      <c r="M68" s="71"/>
      <c r="N68" s="71"/>
      <c r="O68" s="71"/>
    </row>
    <row r="69" spans="1:15">
      <c r="A69" s="98" t="s">
        <v>170</v>
      </c>
      <c r="B69" s="107" t="s">
        <v>171</v>
      </c>
      <c r="C69" s="96">
        <v>244676818.21000001</v>
      </c>
      <c r="D69" s="99"/>
      <c r="E69" s="99"/>
      <c r="F69" s="96">
        <v>318926434.37</v>
      </c>
      <c r="G69" s="96">
        <v>130.34599546585301</v>
      </c>
      <c r="H69" s="99"/>
      <c r="I69" s="71"/>
      <c r="J69" s="71"/>
      <c r="K69" s="71"/>
      <c r="L69" s="71"/>
      <c r="M69" s="71"/>
      <c r="N69" s="71"/>
      <c r="O69" s="71"/>
    </row>
    <row r="70" spans="1:15">
      <c r="A70" s="100" t="s">
        <v>172</v>
      </c>
      <c r="B70" s="108" t="s">
        <v>173</v>
      </c>
      <c r="C70" s="96">
        <v>244356427.33000001</v>
      </c>
      <c r="D70" s="99"/>
      <c r="E70" s="99"/>
      <c r="F70" s="96">
        <v>318801377.88999999</v>
      </c>
      <c r="G70" s="96">
        <v>130.46572229486</v>
      </c>
      <c r="H70" s="99"/>
      <c r="I70" s="71"/>
      <c r="J70" s="71"/>
      <c r="K70" s="71"/>
      <c r="L70" s="71"/>
      <c r="M70" s="71"/>
      <c r="N70" s="71"/>
      <c r="O70" s="71"/>
    </row>
    <row r="71" spans="1:15">
      <c r="A71" s="100" t="s">
        <v>174</v>
      </c>
      <c r="B71" s="108" t="s">
        <v>175</v>
      </c>
      <c r="C71" s="96">
        <v>320390.88</v>
      </c>
      <c r="D71" s="99"/>
      <c r="E71" s="99"/>
      <c r="F71" s="96">
        <v>125056.48</v>
      </c>
      <c r="G71" s="96">
        <v>39.0324718356528</v>
      </c>
      <c r="H71" s="99"/>
      <c r="I71" s="71"/>
      <c r="J71" s="71"/>
      <c r="K71" s="71"/>
      <c r="L71" s="71"/>
      <c r="M71" s="71"/>
      <c r="N71" s="71"/>
      <c r="O71" s="71"/>
    </row>
    <row r="72" spans="1:15" ht="25.5">
      <c r="A72" s="95" t="s">
        <v>176</v>
      </c>
      <c r="B72" s="111" t="s">
        <v>265</v>
      </c>
      <c r="C72" s="96">
        <v>12500</v>
      </c>
      <c r="D72" s="97">
        <v>2180748</v>
      </c>
      <c r="E72" s="97">
        <v>2180748</v>
      </c>
      <c r="F72" s="96">
        <v>400000</v>
      </c>
      <c r="G72" s="96">
        <v>3200</v>
      </c>
      <c r="H72" s="96">
        <v>18.3423302463192</v>
      </c>
      <c r="I72" s="71"/>
      <c r="J72" s="71"/>
      <c r="K72" s="71"/>
      <c r="L72" s="71"/>
      <c r="M72" s="71"/>
      <c r="N72" s="71"/>
      <c r="O72" s="71"/>
    </row>
    <row r="73" spans="1:15">
      <c r="A73" s="98" t="s">
        <v>177</v>
      </c>
      <c r="B73" s="107" t="s">
        <v>178</v>
      </c>
      <c r="C73" s="96">
        <v>12500</v>
      </c>
      <c r="D73" s="99"/>
      <c r="E73" s="99"/>
      <c r="F73" s="96">
        <v>400000</v>
      </c>
      <c r="G73" s="96">
        <v>3200</v>
      </c>
      <c r="H73" s="99"/>
      <c r="I73" s="71"/>
      <c r="J73" s="71"/>
      <c r="K73" s="71"/>
      <c r="L73" s="71"/>
      <c r="M73" s="71"/>
      <c r="N73" s="71"/>
      <c r="O73" s="71"/>
    </row>
    <row r="74" spans="1:15">
      <c r="A74" s="100" t="s">
        <v>179</v>
      </c>
      <c r="B74" s="108" t="s">
        <v>180</v>
      </c>
      <c r="C74" s="96">
        <v>12500</v>
      </c>
      <c r="D74" s="99"/>
      <c r="E74" s="99"/>
      <c r="F74" s="96">
        <v>400000</v>
      </c>
      <c r="G74" s="96">
        <v>3200</v>
      </c>
      <c r="H74" s="99"/>
      <c r="I74" s="71"/>
      <c r="J74" s="71"/>
      <c r="K74" s="71"/>
      <c r="L74" s="71"/>
      <c r="M74" s="71"/>
      <c r="N74" s="71"/>
      <c r="O74" s="71"/>
    </row>
    <row r="75" spans="1:15">
      <c r="A75" s="92" t="s">
        <v>37</v>
      </c>
      <c r="B75" s="110" t="s">
        <v>38</v>
      </c>
      <c r="C75" s="93">
        <v>25768.41</v>
      </c>
      <c r="D75" s="94">
        <v>108000</v>
      </c>
      <c r="E75" s="94">
        <v>108000</v>
      </c>
      <c r="F75" s="93">
        <v>56910.06</v>
      </c>
      <c r="G75" s="93">
        <v>220.852043257617</v>
      </c>
      <c r="H75" s="93">
        <v>52.694499999999998</v>
      </c>
      <c r="I75" s="70"/>
      <c r="J75" s="70"/>
      <c r="K75" s="70"/>
      <c r="L75" s="70"/>
      <c r="M75" s="70"/>
      <c r="N75" s="70"/>
      <c r="O75" s="70"/>
    </row>
    <row r="76" spans="1:15">
      <c r="A76" s="95" t="s">
        <v>231</v>
      </c>
      <c r="B76" s="111" t="s">
        <v>285</v>
      </c>
      <c r="C76" s="99"/>
      <c r="D76" s="97">
        <v>10000</v>
      </c>
      <c r="E76" s="97">
        <v>10000</v>
      </c>
      <c r="F76" s="99"/>
      <c r="G76" s="99"/>
      <c r="H76" s="99"/>
      <c r="I76" s="71"/>
      <c r="J76" s="71"/>
      <c r="K76" s="71"/>
      <c r="L76" s="71"/>
      <c r="M76" s="71"/>
      <c r="N76" s="71"/>
      <c r="O76" s="71"/>
    </row>
    <row r="77" spans="1:15">
      <c r="A77" s="95" t="s">
        <v>181</v>
      </c>
      <c r="B77" s="111" t="s">
        <v>182</v>
      </c>
      <c r="C77" s="96">
        <v>25768.41</v>
      </c>
      <c r="D77" s="97">
        <v>98000</v>
      </c>
      <c r="E77" s="97">
        <v>98000</v>
      </c>
      <c r="F77" s="96">
        <v>56910.06</v>
      </c>
      <c r="G77" s="96">
        <v>220.852043257617</v>
      </c>
      <c r="H77" s="96">
        <v>58.071489795918403</v>
      </c>
      <c r="I77" s="71"/>
      <c r="J77" s="71"/>
      <c r="K77" s="71"/>
      <c r="L77" s="71"/>
      <c r="M77" s="71"/>
      <c r="N77" s="71"/>
      <c r="O77" s="71"/>
    </row>
    <row r="78" spans="1:15">
      <c r="A78" s="98" t="s">
        <v>183</v>
      </c>
      <c r="B78" s="107" t="s">
        <v>184</v>
      </c>
      <c r="C78" s="96">
        <v>25768.41</v>
      </c>
      <c r="D78" s="99"/>
      <c r="E78" s="99"/>
      <c r="F78" s="96">
        <v>43312.78</v>
      </c>
      <c r="G78" s="96">
        <v>168.08479840238499</v>
      </c>
      <c r="H78" s="99"/>
      <c r="I78" s="71"/>
      <c r="J78" s="71"/>
      <c r="K78" s="71"/>
      <c r="L78" s="71"/>
      <c r="M78" s="71"/>
      <c r="N78" s="71"/>
      <c r="O78" s="71"/>
    </row>
    <row r="79" spans="1:15">
      <c r="A79" s="100" t="s">
        <v>185</v>
      </c>
      <c r="B79" s="108" t="s">
        <v>186</v>
      </c>
      <c r="C79" s="96">
        <v>25651.279999999999</v>
      </c>
      <c r="D79" s="99"/>
      <c r="E79" s="99"/>
      <c r="F79" s="96">
        <v>39898.51</v>
      </c>
      <c r="G79" s="96">
        <v>155.541984649499</v>
      </c>
      <c r="H79" s="99"/>
      <c r="I79" s="71"/>
      <c r="J79" s="71"/>
      <c r="K79" s="71"/>
      <c r="L79" s="71"/>
      <c r="M79" s="71"/>
      <c r="N79" s="71"/>
      <c r="O79" s="71"/>
    </row>
    <row r="80" spans="1:15">
      <c r="A80" s="100" t="s">
        <v>266</v>
      </c>
      <c r="B80" s="108" t="s">
        <v>267</v>
      </c>
      <c r="C80" s="99"/>
      <c r="D80" s="99"/>
      <c r="E80" s="99"/>
      <c r="F80" s="96">
        <v>3414.27</v>
      </c>
      <c r="G80" s="99"/>
      <c r="H80" s="99"/>
      <c r="I80" s="71"/>
      <c r="J80" s="71"/>
      <c r="K80" s="71"/>
      <c r="L80" s="71"/>
      <c r="M80" s="71"/>
      <c r="N80" s="71"/>
      <c r="O80" s="71"/>
    </row>
    <row r="81" spans="1:15">
      <c r="A81" s="100" t="s">
        <v>187</v>
      </c>
      <c r="B81" s="108" t="s">
        <v>188</v>
      </c>
      <c r="C81" s="96">
        <v>117.13</v>
      </c>
      <c r="D81" s="99"/>
      <c r="E81" s="99"/>
      <c r="F81" s="99"/>
      <c r="G81" s="99"/>
      <c r="H81" s="99"/>
      <c r="I81" s="71"/>
      <c r="J81" s="71"/>
      <c r="K81" s="71"/>
      <c r="L81" s="71"/>
      <c r="M81" s="71"/>
      <c r="N81" s="71"/>
      <c r="O81" s="71"/>
    </row>
    <row r="82" spans="1:15">
      <c r="A82" s="98" t="s">
        <v>268</v>
      </c>
      <c r="B82" s="107" t="s">
        <v>269</v>
      </c>
      <c r="C82" s="99"/>
      <c r="D82" s="99"/>
      <c r="E82" s="99"/>
      <c r="F82" s="96">
        <v>13597.28</v>
      </c>
      <c r="G82" s="99"/>
      <c r="H82" s="99"/>
      <c r="I82" s="71"/>
      <c r="J82" s="71"/>
      <c r="K82" s="71"/>
      <c r="L82" s="71"/>
      <c r="M82" s="71"/>
      <c r="N82" s="71"/>
      <c r="O82" s="71"/>
    </row>
    <row r="83" spans="1:15">
      <c r="A83" s="100" t="s">
        <v>270</v>
      </c>
      <c r="B83" s="108" t="s">
        <v>271</v>
      </c>
      <c r="C83" s="99"/>
      <c r="D83" s="99"/>
      <c r="E83" s="99"/>
      <c r="F83" s="96">
        <v>13597.28</v>
      </c>
      <c r="G83" s="99"/>
      <c r="H83" s="99"/>
      <c r="I83" s="71"/>
      <c r="J83" s="71"/>
      <c r="K83" s="71"/>
      <c r="L83" s="71"/>
      <c r="M83" s="71"/>
      <c r="N83" s="71"/>
      <c r="O83" s="71"/>
    </row>
    <row r="85" spans="1:15">
      <c r="G85" s="126" t="s">
        <v>294</v>
      </c>
    </row>
    <row r="86" spans="1:15">
      <c r="G86" s="125"/>
    </row>
    <row r="87" spans="1:15">
      <c r="G87" s="126" t="s">
        <v>250</v>
      </c>
    </row>
  </sheetData>
  <mergeCells count="5">
    <mergeCell ref="A8:B8"/>
    <mergeCell ref="A9:B9"/>
    <mergeCell ref="A2:H2"/>
    <mergeCell ref="A4:H4"/>
    <mergeCell ref="A6:H6"/>
  </mergeCells>
  <printOptions horizontalCentered="1"/>
  <pageMargins left="0.19685039370078741" right="0.19685039370078741" top="0.59055118110236227" bottom="0.43307086614173229" header="0.19685039370078741" footer="0.23622047244094491"/>
  <pageSetup paperSize="9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7656-7454-45AB-A2FE-72C91791B89D}">
  <sheetPr codeName="Sheet7"/>
  <dimension ref="A1:M29"/>
  <sheetViews>
    <sheetView topLeftCell="A4" zoomScaleNormal="100" workbookViewId="0">
      <selection activeCell="E28" sqref="E28"/>
    </sheetView>
  </sheetViews>
  <sheetFormatPr defaultRowHeight="12.75"/>
  <cols>
    <col min="1" max="1" width="67.1640625" style="72" customWidth="1"/>
    <col min="2" max="2" width="19.1640625" style="74" customWidth="1"/>
    <col min="3" max="4" width="19.1640625" style="73" customWidth="1"/>
    <col min="5" max="7" width="19.1640625" style="74" customWidth="1"/>
    <col min="8" max="8" width="18" style="68" bestFit="1" customWidth="1"/>
    <col min="9" max="9" width="11" style="68" bestFit="1" customWidth="1"/>
    <col min="10" max="254" width="9.33203125" style="68"/>
    <col min="255" max="255" width="67.1640625" style="68" customWidth="1"/>
    <col min="256" max="256" width="19.1640625" style="68" customWidth="1"/>
    <col min="257" max="258" width="20.6640625" style="68" bestFit="1" customWidth="1"/>
    <col min="259" max="259" width="18.33203125" style="68" customWidth="1"/>
    <col min="260" max="261" width="0" style="68" hidden="1" customWidth="1"/>
    <col min="262" max="262" width="18" style="68" bestFit="1" customWidth="1"/>
    <col min="263" max="263" width="11" style="68" bestFit="1" customWidth="1"/>
    <col min="264" max="264" width="18" style="68" bestFit="1" customWidth="1"/>
    <col min="265" max="265" width="11" style="68" bestFit="1" customWidth="1"/>
    <col min="266" max="510" width="9.33203125" style="68"/>
    <col min="511" max="511" width="67.1640625" style="68" customWidth="1"/>
    <col min="512" max="512" width="19.1640625" style="68" customWidth="1"/>
    <col min="513" max="514" width="20.6640625" style="68" bestFit="1" customWidth="1"/>
    <col min="515" max="515" width="18.33203125" style="68" customWidth="1"/>
    <col min="516" max="517" width="0" style="68" hidden="1" customWidth="1"/>
    <col min="518" max="518" width="18" style="68" bestFit="1" customWidth="1"/>
    <col min="519" max="519" width="11" style="68" bestFit="1" customWidth="1"/>
    <col min="520" max="520" width="18" style="68" bestFit="1" customWidth="1"/>
    <col min="521" max="521" width="11" style="68" bestFit="1" customWidth="1"/>
    <col min="522" max="766" width="9.33203125" style="68"/>
    <col min="767" max="767" width="67.1640625" style="68" customWidth="1"/>
    <col min="768" max="768" width="19.1640625" style="68" customWidth="1"/>
    <col min="769" max="770" width="20.6640625" style="68" bestFit="1" customWidth="1"/>
    <col min="771" max="771" width="18.33203125" style="68" customWidth="1"/>
    <col min="772" max="773" width="0" style="68" hidden="1" customWidth="1"/>
    <col min="774" max="774" width="18" style="68" bestFit="1" customWidth="1"/>
    <col min="775" max="775" width="11" style="68" bestFit="1" customWidth="1"/>
    <col min="776" max="776" width="18" style="68" bestFit="1" customWidth="1"/>
    <col min="777" max="777" width="11" style="68" bestFit="1" customWidth="1"/>
    <col min="778" max="1022" width="9.33203125" style="68"/>
    <col min="1023" max="1023" width="67.1640625" style="68" customWidth="1"/>
    <col min="1024" max="1024" width="19.1640625" style="68" customWidth="1"/>
    <col min="1025" max="1026" width="20.6640625" style="68" bestFit="1" customWidth="1"/>
    <col min="1027" max="1027" width="18.33203125" style="68" customWidth="1"/>
    <col min="1028" max="1029" width="0" style="68" hidden="1" customWidth="1"/>
    <col min="1030" max="1030" width="18" style="68" bestFit="1" customWidth="1"/>
    <col min="1031" max="1031" width="11" style="68" bestFit="1" customWidth="1"/>
    <col min="1032" max="1032" width="18" style="68" bestFit="1" customWidth="1"/>
    <col min="1033" max="1033" width="11" style="68" bestFit="1" customWidth="1"/>
    <col min="1034" max="1278" width="9.33203125" style="68"/>
    <col min="1279" max="1279" width="67.1640625" style="68" customWidth="1"/>
    <col min="1280" max="1280" width="19.1640625" style="68" customWidth="1"/>
    <col min="1281" max="1282" width="20.6640625" style="68" bestFit="1" customWidth="1"/>
    <col min="1283" max="1283" width="18.33203125" style="68" customWidth="1"/>
    <col min="1284" max="1285" width="0" style="68" hidden="1" customWidth="1"/>
    <col min="1286" max="1286" width="18" style="68" bestFit="1" customWidth="1"/>
    <col min="1287" max="1287" width="11" style="68" bestFit="1" customWidth="1"/>
    <col min="1288" max="1288" width="18" style="68" bestFit="1" customWidth="1"/>
    <col min="1289" max="1289" width="11" style="68" bestFit="1" customWidth="1"/>
    <col min="1290" max="1534" width="9.33203125" style="68"/>
    <col min="1535" max="1535" width="67.1640625" style="68" customWidth="1"/>
    <col min="1536" max="1536" width="19.1640625" style="68" customWidth="1"/>
    <col min="1537" max="1538" width="20.6640625" style="68" bestFit="1" customWidth="1"/>
    <col min="1539" max="1539" width="18.33203125" style="68" customWidth="1"/>
    <col min="1540" max="1541" width="0" style="68" hidden="1" customWidth="1"/>
    <col min="1542" max="1542" width="18" style="68" bestFit="1" customWidth="1"/>
    <col min="1543" max="1543" width="11" style="68" bestFit="1" customWidth="1"/>
    <col min="1544" max="1544" width="18" style="68" bestFit="1" customWidth="1"/>
    <col min="1545" max="1545" width="11" style="68" bestFit="1" customWidth="1"/>
    <col min="1546" max="1790" width="9.33203125" style="68"/>
    <col min="1791" max="1791" width="67.1640625" style="68" customWidth="1"/>
    <col min="1792" max="1792" width="19.1640625" style="68" customWidth="1"/>
    <col min="1793" max="1794" width="20.6640625" style="68" bestFit="1" customWidth="1"/>
    <col min="1795" max="1795" width="18.33203125" style="68" customWidth="1"/>
    <col min="1796" max="1797" width="0" style="68" hidden="1" customWidth="1"/>
    <col min="1798" max="1798" width="18" style="68" bestFit="1" customWidth="1"/>
    <col min="1799" max="1799" width="11" style="68" bestFit="1" customWidth="1"/>
    <col min="1800" max="1800" width="18" style="68" bestFit="1" customWidth="1"/>
    <col min="1801" max="1801" width="11" style="68" bestFit="1" customWidth="1"/>
    <col min="1802" max="2046" width="9.33203125" style="68"/>
    <col min="2047" max="2047" width="67.1640625" style="68" customWidth="1"/>
    <col min="2048" max="2048" width="19.1640625" style="68" customWidth="1"/>
    <col min="2049" max="2050" width="20.6640625" style="68" bestFit="1" customWidth="1"/>
    <col min="2051" max="2051" width="18.33203125" style="68" customWidth="1"/>
    <col min="2052" max="2053" width="0" style="68" hidden="1" customWidth="1"/>
    <col min="2054" max="2054" width="18" style="68" bestFit="1" customWidth="1"/>
    <col min="2055" max="2055" width="11" style="68" bestFit="1" customWidth="1"/>
    <col min="2056" max="2056" width="18" style="68" bestFit="1" customWidth="1"/>
    <col min="2057" max="2057" width="11" style="68" bestFit="1" customWidth="1"/>
    <col min="2058" max="2302" width="9.33203125" style="68"/>
    <col min="2303" max="2303" width="67.1640625" style="68" customWidth="1"/>
    <col min="2304" max="2304" width="19.1640625" style="68" customWidth="1"/>
    <col min="2305" max="2306" width="20.6640625" style="68" bestFit="1" customWidth="1"/>
    <col min="2307" max="2307" width="18.33203125" style="68" customWidth="1"/>
    <col min="2308" max="2309" width="0" style="68" hidden="1" customWidth="1"/>
    <col min="2310" max="2310" width="18" style="68" bestFit="1" customWidth="1"/>
    <col min="2311" max="2311" width="11" style="68" bestFit="1" customWidth="1"/>
    <col min="2312" max="2312" width="18" style="68" bestFit="1" customWidth="1"/>
    <col min="2313" max="2313" width="11" style="68" bestFit="1" customWidth="1"/>
    <col min="2314" max="2558" width="9.33203125" style="68"/>
    <col min="2559" max="2559" width="67.1640625" style="68" customWidth="1"/>
    <col min="2560" max="2560" width="19.1640625" style="68" customWidth="1"/>
    <col min="2561" max="2562" width="20.6640625" style="68" bestFit="1" customWidth="1"/>
    <col min="2563" max="2563" width="18.33203125" style="68" customWidth="1"/>
    <col min="2564" max="2565" width="0" style="68" hidden="1" customWidth="1"/>
    <col min="2566" max="2566" width="18" style="68" bestFit="1" customWidth="1"/>
    <col min="2567" max="2567" width="11" style="68" bestFit="1" customWidth="1"/>
    <col min="2568" max="2568" width="18" style="68" bestFit="1" customWidth="1"/>
    <col min="2569" max="2569" width="11" style="68" bestFit="1" customWidth="1"/>
    <col min="2570" max="2814" width="9.33203125" style="68"/>
    <col min="2815" max="2815" width="67.1640625" style="68" customWidth="1"/>
    <col min="2816" max="2816" width="19.1640625" style="68" customWidth="1"/>
    <col min="2817" max="2818" width="20.6640625" style="68" bestFit="1" customWidth="1"/>
    <col min="2819" max="2819" width="18.33203125" style="68" customWidth="1"/>
    <col min="2820" max="2821" width="0" style="68" hidden="1" customWidth="1"/>
    <col min="2822" max="2822" width="18" style="68" bestFit="1" customWidth="1"/>
    <col min="2823" max="2823" width="11" style="68" bestFit="1" customWidth="1"/>
    <col min="2824" max="2824" width="18" style="68" bestFit="1" customWidth="1"/>
    <col min="2825" max="2825" width="11" style="68" bestFit="1" customWidth="1"/>
    <col min="2826" max="3070" width="9.33203125" style="68"/>
    <col min="3071" max="3071" width="67.1640625" style="68" customWidth="1"/>
    <col min="3072" max="3072" width="19.1640625" style="68" customWidth="1"/>
    <col min="3073" max="3074" width="20.6640625" style="68" bestFit="1" customWidth="1"/>
    <col min="3075" max="3075" width="18.33203125" style="68" customWidth="1"/>
    <col min="3076" max="3077" width="0" style="68" hidden="1" customWidth="1"/>
    <col min="3078" max="3078" width="18" style="68" bestFit="1" customWidth="1"/>
    <col min="3079" max="3079" width="11" style="68" bestFit="1" customWidth="1"/>
    <col min="3080" max="3080" width="18" style="68" bestFit="1" customWidth="1"/>
    <col min="3081" max="3081" width="11" style="68" bestFit="1" customWidth="1"/>
    <col min="3082" max="3326" width="9.33203125" style="68"/>
    <col min="3327" max="3327" width="67.1640625" style="68" customWidth="1"/>
    <col min="3328" max="3328" width="19.1640625" style="68" customWidth="1"/>
    <col min="3329" max="3330" width="20.6640625" style="68" bestFit="1" customWidth="1"/>
    <col min="3331" max="3331" width="18.33203125" style="68" customWidth="1"/>
    <col min="3332" max="3333" width="0" style="68" hidden="1" customWidth="1"/>
    <col min="3334" max="3334" width="18" style="68" bestFit="1" customWidth="1"/>
    <col min="3335" max="3335" width="11" style="68" bestFit="1" customWidth="1"/>
    <col min="3336" max="3336" width="18" style="68" bestFit="1" customWidth="1"/>
    <col min="3337" max="3337" width="11" style="68" bestFit="1" customWidth="1"/>
    <col min="3338" max="3582" width="9.33203125" style="68"/>
    <col min="3583" max="3583" width="67.1640625" style="68" customWidth="1"/>
    <col min="3584" max="3584" width="19.1640625" style="68" customWidth="1"/>
    <col min="3585" max="3586" width="20.6640625" style="68" bestFit="1" customWidth="1"/>
    <col min="3587" max="3587" width="18.33203125" style="68" customWidth="1"/>
    <col min="3588" max="3589" width="0" style="68" hidden="1" customWidth="1"/>
    <col min="3590" max="3590" width="18" style="68" bestFit="1" customWidth="1"/>
    <col min="3591" max="3591" width="11" style="68" bestFit="1" customWidth="1"/>
    <col min="3592" max="3592" width="18" style="68" bestFit="1" customWidth="1"/>
    <col min="3593" max="3593" width="11" style="68" bestFit="1" customWidth="1"/>
    <col min="3594" max="3838" width="9.33203125" style="68"/>
    <col min="3839" max="3839" width="67.1640625" style="68" customWidth="1"/>
    <col min="3840" max="3840" width="19.1640625" style="68" customWidth="1"/>
    <col min="3841" max="3842" width="20.6640625" style="68" bestFit="1" customWidth="1"/>
    <col min="3843" max="3843" width="18.33203125" style="68" customWidth="1"/>
    <col min="3844" max="3845" width="0" style="68" hidden="1" customWidth="1"/>
    <col min="3846" max="3846" width="18" style="68" bestFit="1" customWidth="1"/>
    <col min="3847" max="3847" width="11" style="68" bestFit="1" customWidth="1"/>
    <col min="3848" max="3848" width="18" style="68" bestFit="1" customWidth="1"/>
    <col min="3849" max="3849" width="11" style="68" bestFit="1" customWidth="1"/>
    <col min="3850" max="4094" width="9.33203125" style="68"/>
    <col min="4095" max="4095" width="67.1640625" style="68" customWidth="1"/>
    <col min="4096" max="4096" width="19.1640625" style="68" customWidth="1"/>
    <col min="4097" max="4098" width="20.6640625" style="68" bestFit="1" customWidth="1"/>
    <col min="4099" max="4099" width="18.33203125" style="68" customWidth="1"/>
    <col min="4100" max="4101" width="0" style="68" hidden="1" customWidth="1"/>
    <col min="4102" max="4102" width="18" style="68" bestFit="1" customWidth="1"/>
    <col min="4103" max="4103" width="11" style="68" bestFit="1" customWidth="1"/>
    <col min="4104" max="4104" width="18" style="68" bestFit="1" customWidth="1"/>
    <col min="4105" max="4105" width="11" style="68" bestFit="1" customWidth="1"/>
    <col min="4106" max="4350" width="9.33203125" style="68"/>
    <col min="4351" max="4351" width="67.1640625" style="68" customWidth="1"/>
    <col min="4352" max="4352" width="19.1640625" style="68" customWidth="1"/>
    <col min="4353" max="4354" width="20.6640625" style="68" bestFit="1" customWidth="1"/>
    <col min="4355" max="4355" width="18.33203125" style="68" customWidth="1"/>
    <col min="4356" max="4357" width="0" style="68" hidden="1" customWidth="1"/>
    <col min="4358" max="4358" width="18" style="68" bestFit="1" customWidth="1"/>
    <col min="4359" max="4359" width="11" style="68" bestFit="1" customWidth="1"/>
    <col min="4360" max="4360" width="18" style="68" bestFit="1" customWidth="1"/>
    <col min="4361" max="4361" width="11" style="68" bestFit="1" customWidth="1"/>
    <col min="4362" max="4606" width="9.33203125" style="68"/>
    <col min="4607" max="4607" width="67.1640625" style="68" customWidth="1"/>
    <col min="4608" max="4608" width="19.1640625" style="68" customWidth="1"/>
    <col min="4609" max="4610" width="20.6640625" style="68" bestFit="1" customWidth="1"/>
    <col min="4611" max="4611" width="18.33203125" style="68" customWidth="1"/>
    <col min="4612" max="4613" width="0" style="68" hidden="1" customWidth="1"/>
    <col min="4614" max="4614" width="18" style="68" bestFit="1" customWidth="1"/>
    <col min="4615" max="4615" width="11" style="68" bestFit="1" customWidth="1"/>
    <col min="4616" max="4616" width="18" style="68" bestFit="1" customWidth="1"/>
    <col min="4617" max="4617" width="11" style="68" bestFit="1" customWidth="1"/>
    <col min="4618" max="4862" width="9.33203125" style="68"/>
    <col min="4863" max="4863" width="67.1640625" style="68" customWidth="1"/>
    <col min="4864" max="4864" width="19.1640625" style="68" customWidth="1"/>
    <col min="4865" max="4866" width="20.6640625" style="68" bestFit="1" customWidth="1"/>
    <col min="4867" max="4867" width="18.33203125" style="68" customWidth="1"/>
    <col min="4868" max="4869" width="0" style="68" hidden="1" customWidth="1"/>
    <col min="4870" max="4870" width="18" style="68" bestFit="1" customWidth="1"/>
    <col min="4871" max="4871" width="11" style="68" bestFit="1" customWidth="1"/>
    <col min="4872" max="4872" width="18" style="68" bestFit="1" customWidth="1"/>
    <col min="4873" max="4873" width="11" style="68" bestFit="1" customWidth="1"/>
    <col min="4874" max="5118" width="9.33203125" style="68"/>
    <col min="5119" max="5119" width="67.1640625" style="68" customWidth="1"/>
    <col min="5120" max="5120" width="19.1640625" style="68" customWidth="1"/>
    <col min="5121" max="5122" width="20.6640625" style="68" bestFit="1" customWidth="1"/>
    <col min="5123" max="5123" width="18.33203125" style="68" customWidth="1"/>
    <col min="5124" max="5125" width="0" style="68" hidden="1" customWidth="1"/>
    <col min="5126" max="5126" width="18" style="68" bestFit="1" customWidth="1"/>
    <col min="5127" max="5127" width="11" style="68" bestFit="1" customWidth="1"/>
    <col min="5128" max="5128" width="18" style="68" bestFit="1" customWidth="1"/>
    <col min="5129" max="5129" width="11" style="68" bestFit="1" customWidth="1"/>
    <col min="5130" max="5374" width="9.33203125" style="68"/>
    <col min="5375" max="5375" width="67.1640625" style="68" customWidth="1"/>
    <col min="5376" max="5376" width="19.1640625" style="68" customWidth="1"/>
    <col min="5377" max="5378" width="20.6640625" style="68" bestFit="1" customWidth="1"/>
    <col min="5379" max="5379" width="18.33203125" style="68" customWidth="1"/>
    <col min="5380" max="5381" width="0" style="68" hidden="1" customWidth="1"/>
    <col min="5382" max="5382" width="18" style="68" bestFit="1" customWidth="1"/>
    <col min="5383" max="5383" width="11" style="68" bestFit="1" customWidth="1"/>
    <col min="5384" max="5384" width="18" style="68" bestFit="1" customWidth="1"/>
    <col min="5385" max="5385" width="11" style="68" bestFit="1" customWidth="1"/>
    <col min="5386" max="5630" width="9.33203125" style="68"/>
    <col min="5631" max="5631" width="67.1640625" style="68" customWidth="1"/>
    <col min="5632" max="5632" width="19.1640625" style="68" customWidth="1"/>
    <col min="5633" max="5634" width="20.6640625" style="68" bestFit="1" customWidth="1"/>
    <col min="5635" max="5635" width="18.33203125" style="68" customWidth="1"/>
    <col min="5636" max="5637" width="0" style="68" hidden="1" customWidth="1"/>
    <col min="5638" max="5638" width="18" style="68" bestFit="1" customWidth="1"/>
    <col min="5639" max="5639" width="11" style="68" bestFit="1" customWidth="1"/>
    <col min="5640" max="5640" width="18" style="68" bestFit="1" customWidth="1"/>
    <col min="5641" max="5641" width="11" style="68" bestFit="1" customWidth="1"/>
    <col min="5642" max="5886" width="9.33203125" style="68"/>
    <col min="5887" max="5887" width="67.1640625" style="68" customWidth="1"/>
    <col min="5888" max="5888" width="19.1640625" style="68" customWidth="1"/>
    <col min="5889" max="5890" width="20.6640625" style="68" bestFit="1" customWidth="1"/>
    <col min="5891" max="5891" width="18.33203125" style="68" customWidth="1"/>
    <col min="5892" max="5893" width="0" style="68" hidden="1" customWidth="1"/>
    <col min="5894" max="5894" width="18" style="68" bestFit="1" customWidth="1"/>
    <col min="5895" max="5895" width="11" style="68" bestFit="1" customWidth="1"/>
    <col min="5896" max="5896" width="18" style="68" bestFit="1" customWidth="1"/>
    <col min="5897" max="5897" width="11" style="68" bestFit="1" customWidth="1"/>
    <col min="5898" max="6142" width="9.33203125" style="68"/>
    <col min="6143" max="6143" width="67.1640625" style="68" customWidth="1"/>
    <col min="6144" max="6144" width="19.1640625" style="68" customWidth="1"/>
    <col min="6145" max="6146" width="20.6640625" style="68" bestFit="1" customWidth="1"/>
    <col min="6147" max="6147" width="18.33203125" style="68" customWidth="1"/>
    <col min="6148" max="6149" width="0" style="68" hidden="1" customWidth="1"/>
    <col min="6150" max="6150" width="18" style="68" bestFit="1" customWidth="1"/>
    <col min="6151" max="6151" width="11" style="68" bestFit="1" customWidth="1"/>
    <col min="6152" max="6152" width="18" style="68" bestFit="1" customWidth="1"/>
    <col min="6153" max="6153" width="11" style="68" bestFit="1" customWidth="1"/>
    <col min="6154" max="6398" width="9.33203125" style="68"/>
    <col min="6399" max="6399" width="67.1640625" style="68" customWidth="1"/>
    <col min="6400" max="6400" width="19.1640625" style="68" customWidth="1"/>
    <col min="6401" max="6402" width="20.6640625" style="68" bestFit="1" customWidth="1"/>
    <col min="6403" max="6403" width="18.33203125" style="68" customWidth="1"/>
    <col min="6404" max="6405" width="0" style="68" hidden="1" customWidth="1"/>
    <col min="6406" max="6406" width="18" style="68" bestFit="1" customWidth="1"/>
    <col min="6407" max="6407" width="11" style="68" bestFit="1" customWidth="1"/>
    <col min="6408" max="6408" width="18" style="68" bestFit="1" customWidth="1"/>
    <col min="6409" max="6409" width="11" style="68" bestFit="1" customWidth="1"/>
    <col min="6410" max="6654" width="9.33203125" style="68"/>
    <col min="6655" max="6655" width="67.1640625" style="68" customWidth="1"/>
    <col min="6656" max="6656" width="19.1640625" style="68" customWidth="1"/>
    <col min="6657" max="6658" width="20.6640625" style="68" bestFit="1" customWidth="1"/>
    <col min="6659" max="6659" width="18.33203125" style="68" customWidth="1"/>
    <col min="6660" max="6661" width="0" style="68" hidden="1" customWidth="1"/>
    <col min="6662" max="6662" width="18" style="68" bestFit="1" customWidth="1"/>
    <col min="6663" max="6663" width="11" style="68" bestFit="1" customWidth="1"/>
    <col min="6664" max="6664" width="18" style="68" bestFit="1" customWidth="1"/>
    <col min="6665" max="6665" width="11" style="68" bestFit="1" customWidth="1"/>
    <col min="6666" max="6910" width="9.33203125" style="68"/>
    <col min="6911" max="6911" width="67.1640625" style="68" customWidth="1"/>
    <col min="6912" max="6912" width="19.1640625" style="68" customWidth="1"/>
    <col min="6913" max="6914" width="20.6640625" style="68" bestFit="1" customWidth="1"/>
    <col min="6915" max="6915" width="18.33203125" style="68" customWidth="1"/>
    <col min="6916" max="6917" width="0" style="68" hidden="1" customWidth="1"/>
    <col min="6918" max="6918" width="18" style="68" bestFit="1" customWidth="1"/>
    <col min="6919" max="6919" width="11" style="68" bestFit="1" customWidth="1"/>
    <col min="6920" max="6920" width="18" style="68" bestFit="1" customWidth="1"/>
    <col min="6921" max="6921" width="11" style="68" bestFit="1" customWidth="1"/>
    <col min="6922" max="7166" width="9.33203125" style="68"/>
    <col min="7167" max="7167" width="67.1640625" style="68" customWidth="1"/>
    <col min="7168" max="7168" width="19.1640625" style="68" customWidth="1"/>
    <col min="7169" max="7170" width="20.6640625" style="68" bestFit="1" customWidth="1"/>
    <col min="7171" max="7171" width="18.33203125" style="68" customWidth="1"/>
    <col min="7172" max="7173" width="0" style="68" hidden="1" customWidth="1"/>
    <col min="7174" max="7174" width="18" style="68" bestFit="1" customWidth="1"/>
    <col min="7175" max="7175" width="11" style="68" bestFit="1" customWidth="1"/>
    <col min="7176" max="7176" width="18" style="68" bestFit="1" customWidth="1"/>
    <col min="7177" max="7177" width="11" style="68" bestFit="1" customWidth="1"/>
    <col min="7178" max="7422" width="9.33203125" style="68"/>
    <col min="7423" max="7423" width="67.1640625" style="68" customWidth="1"/>
    <col min="7424" max="7424" width="19.1640625" style="68" customWidth="1"/>
    <col min="7425" max="7426" width="20.6640625" style="68" bestFit="1" customWidth="1"/>
    <col min="7427" max="7427" width="18.33203125" style="68" customWidth="1"/>
    <col min="7428" max="7429" width="0" style="68" hidden="1" customWidth="1"/>
    <col min="7430" max="7430" width="18" style="68" bestFit="1" customWidth="1"/>
    <col min="7431" max="7431" width="11" style="68" bestFit="1" customWidth="1"/>
    <col min="7432" max="7432" width="18" style="68" bestFit="1" customWidth="1"/>
    <col min="7433" max="7433" width="11" style="68" bestFit="1" customWidth="1"/>
    <col min="7434" max="7678" width="9.33203125" style="68"/>
    <col min="7679" max="7679" width="67.1640625" style="68" customWidth="1"/>
    <col min="7680" max="7680" width="19.1640625" style="68" customWidth="1"/>
    <col min="7681" max="7682" width="20.6640625" style="68" bestFit="1" customWidth="1"/>
    <col min="7683" max="7683" width="18.33203125" style="68" customWidth="1"/>
    <col min="7684" max="7685" width="0" style="68" hidden="1" customWidth="1"/>
    <col min="7686" max="7686" width="18" style="68" bestFit="1" customWidth="1"/>
    <col min="7687" max="7687" width="11" style="68" bestFit="1" customWidth="1"/>
    <col min="7688" max="7688" width="18" style="68" bestFit="1" customWidth="1"/>
    <col min="7689" max="7689" width="11" style="68" bestFit="1" customWidth="1"/>
    <col min="7690" max="7934" width="9.33203125" style="68"/>
    <col min="7935" max="7935" width="67.1640625" style="68" customWidth="1"/>
    <col min="7936" max="7936" width="19.1640625" style="68" customWidth="1"/>
    <col min="7937" max="7938" width="20.6640625" style="68" bestFit="1" customWidth="1"/>
    <col min="7939" max="7939" width="18.33203125" style="68" customWidth="1"/>
    <col min="7940" max="7941" width="0" style="68" hidden="1" customWidth="1"/>
    <col min="7942" max="7942" width="18" style="68" bestFit="1" customWidth="1"/>
    <col min="7943" max="7943" width="11" style="68" bestFit="1" customWidth="1"/>
    <col min="7944" max="7944" width="18" style="68" bestFit="1" customWidth="1"/>
    <col min="7945" max="7945" width="11" style="68" bestFit="1" customWidth="1"/>
    <col min="7946" max="8190" width="9.33203125" style="68"/>
    <col min="8191" max="8191" width="67.1640625" style="68" customWidth="1"/>
    <col min="8192" max="8192" width="19.1640625" style="68" customWidth="1"/>
    <col min="8193" max="8194" width="20.6640625" style="68" bestFit="1" customWidth="1"/>
    <col min="8195" max="8195" width="18.33203125" style="68" customWidth="1"/>
    <col min="8196" max="8197" width="0" style="68" hidden="1" customWidth="1"/>
    <col min="8198" max="8198" width="18" style="68" bestFit="1" customWidth="1"/>
    <col min="8199" max="8199" width="11" style="68" bestFit="1" customWidth="1"/>
    <col min="8200" max="8200" width="18" style="68" bestFit="1" customWidth="1"/>
    <col min="8201" max="8201" width="11" style="68" bestFit="1" customWidth="1"/>
    <col min="8202" max="8446" width="9.33203125" style="68"/>
    <col min="8447" max="8447" width="67.1640625" style="68" customWidth="1"/>
    <col min="8448" max="8448" width="19.1640625" style="68" customWidth="1"/>
    <col min="8449" max="8450" width="20.6640625" style="68" bestFit="1" customWidth="1"/>
    <col min="8451" max="8451" width="18.33203125" style="68" customWidth="1"/>
    <col min="8452" max="8453" width="0" style="68" hidden="1" customWidth="1"/>
    <col min="8454" max="8454" width="18" style="68" bestFit="1" customWidth="1"/>
    <col min="8455" max="8455" width="11" style="68" bestFit="1" customWidth="1"/>
    <col min="8456" max="8456" width="18" style="68" bestFit="1" customWidth="1"/>
    <col min="8457" max="8457" width="11" style="68" bestFit="1" customWidth="1"/>
    <col min="8458" max="8702" width="9.33203125" style="68"/>
    <col min="8703" max="8703" width="67.1640625" style="68" customWidth="1"/>
    <col min="8704" max="8704" width="19.1640625" style="68" customWidth="1"/>
    <col min="8705" max="8706" width="20.6640625" style="68" bestFit="1" customWidth="1"/>
    <col min="8707" max="8707" width="18.33203125" style="68" customWidth="1"/>
    <col min="8708" max="8709" width="0" style="68" hidden="1" customWidth="1"/>
    <col min="8710" max="8710" width="18" style="68" bestFit="1" customWidth="1"/>
    <col min="8711" max="8711" width="11" style="68" bestFit="1" customWidth="1"/>
    <col min="8712" max="8712" width="18" style="68" bestFit="1" customWidth="1"/>
    <col min="8713" max="8713" width="11" style="68" bestFit="1" customWidth="1"/>
    <col min="8714" max="8958" width="9.33203125" style="68"/>
    <col min="8959" max="8959" width="67.1640625" style="68" customWidth="1"/>
    <col min="8960" max="8960" width="19.1640625" style="68" customWidth="1"/>
    <col min="8961" max="8962" width="20.6640625" style="68" bestFit="1" customWidth="1"/>
    <col min="8963" max="8963" width="18.33203125" style="68" customWidth="1"/>
    <col min="8964" max="8965" width="0" style="68" hidden="1" customWidth="1"/>
    <col min="8966" max="8966" width="18" style="68" bestFit="1" customWidth="1"/>
    <col min="8967" max="8967" width="11" style="68" bestFit="1" customWidth="1"/>
    <col min="8968" max="8968" width="18" style="68" bestFit="1" customWidth="1"/>
    <col min="8969" max="8969" width="11" style="68" bestFit="1" customWidth="1"/>
    <col min="8970" max="9214" width="9.33203125" style="68"/>
    <col min="9215" max="9215" width="67.1640625" style="68" customWidth="1"/>
    <col min="9216" max="9216" width="19.1640625" style="68" customWidth="1"/>
    <col min="9217" max="9218" width="20.6640625" style="68" bestFit="1" customWidth="1"/>
    <col min="9219" max="9219" width="18.33203125" style="68" customWidth="1"/>
    <col min="9220" max="9221" width="0" style="68" hidden="1" customWidth="1"/>
    <col min="9222" max="9222" width="18" style="68" bestFit="1" customWidth="1"/>
    <col min="9223" max="9223" width="11" style="68" bestFit="1" customWidth="1"/>
    <col min="9224" max="9224" width="18" style="68" bestFit="1" customWidth="1"/>
    <col min="9225" max="9225" width="11" style="68" bestFit="1" customWidth="1"/>
    <col min="9226" max="9470" width="9.33203125" style="68"/>
    <col min="9471" max="9471" width="67.1640625" style="68" customWidth="1"/>
    <col min="9472" max="9472" width="19.1640625" style="68" customWidth="1"/>
    <col min="9473" max="9474" width="20.6640625" style="68" bestFit="1" customWidth="1"/>
    <col min="9475" max="9475" width="18.33203125" style="68" customWidth="1"/>
    <col min="9476" max="9477" width="0" style="68" hidden="1" customWidth="1"/>
    <col min="9478" max="9478" width="18" style="68" bestFit="1" customWidth="1"/>
    <col min="9479" max="9479" width="11" style="68" bestFit="1" customWidth="1"/>
    <col min="9480" max="9480" width="18" style="68" bestFit="1" customWidth="1"/>
    <col min="9481" max="9481" width="11" style="68" bestFit="1" customWidth="1"/>
    <col min="9482" max="9726" width="9.33203125" style="68"/>
    <col min="9727" max="9727" width="67.1640625" style="68" customWidth="1"/>
    <col min="9728" max="9728" width="19.1640625" style="68" customWidth="1"/>
    <col min="9729" max="9730" width="20.6640625" style="68" bestFit="1" customWidth="1"/>
    <col min="9731" max="9731" width="18.33203125" style="68" customWidth="1"/>
    <col min="9732" max="9733" width="0" style="68" hidden="1" customWidth="1"/>
    <col min="9734" max="9734" width="18" style="68" bestFit="1" customWidth="1"/>
    <col min="9735" max="9735" width="11" style="68" bestFit="1" customWidth="1"/>
    <col min="9736" max="9736" width="18" style="68" bestFit="1" customWidth="1"/>
    <col min="9737" max="9737" width="11" style="68" bestFit="1" customWidth="1"/>
    <col min="9738" max="9982" width="9.33203125" style="68"/>
    <col min="9983" max="9983" width="67.1640625" style="68" customWidth="1"/>
    <col min="9984" max="9984" width="19.1640625" style="68" customWidth="1"/>
    <col min="9985" max="9986" width="20.6640625" style="68" bestFit="1" customWidth="1"/>
    <col min="9987" max="9987" width="18.33203125" style="68" customWidth="1"/>
    <col min="9988" max="9989" width="0" style="68" hidden="1" customWidth="1"/>
    <col min="9990" max="9990" width="18" style="68" bestFit="1" customWidth="1"/>
    <col min="9991" max="9991" width="11" style="68" bestFit="1" customWidth="1"/>
    <col min="9992" max="9992" width="18" style="68" bestFit="1" customWidth="1"/>
    <col min="9993" max="9993" width="11" style="68" bestFit="1" customWidth="1"/>
    <col min="9994" max="10238" width="9.33203125" style="68"/>
    <col min="10239" max="10239" width="67.1640625" style="68" customWidth="1"/>
    <col min="10240" max="10240" width="19.1640625" style="68" customWidth="1"/>
    <col min="10241" max="10242" width="20.6640625" style="68" bestFit="1" customWidth="1"/>
    <col min="10243" max="10243" width="18.33203125" style="68" customWidth="1"/>
    <col min="10244" max="10245" width="0" style="68" hidden="1" customWidth="1"/>
    <col min="10246" max="10246" width="18" style="68" bestFit="1" customWidth="1"/>
    <col min="10247" max="10247" width="11" style="68" bestFit="1" customWidth="1"/>
    <col min="10248" max="10248" width="18" style="68" bestFit="1" customWidth="1"/>
    <col min="10249" max="10249" width="11" style="68" bestFit="1" customWidth="1"/>
    <col min="10250" max="10494" width="9.33203125" style="68"/>
    <col min="10495" max="10495" width="67.1640625" style="68" customWidth="1"/>
    <col min="10496" max="10496" width="19.1640625" style="68" customWidth="1"/>
    <col min="10497" max="10498" width="20.6640625" style="68" bestFit="1" customWidth="1"/>
    <col min="10499" max="10499" width="18.33203125" style="68" customWidth="1"/>
    <col min="10500" max="10501" width="0" style="68" hidden="1" customWidth="1"/>
    <col min="10502" max="10502" width="18" style="68" bestFit="1" customWidth="1"/>
    <col min="10503" max="10503" width="11" style="68" bestFit="1" customWidth="1"/>
    <col min="10504" max="10504" width="18" style="68" bestFit="1" customWidth="1"/>
    <col min="10505" max="10505" width="11" style="68" bestFit="1" customWidth="1"/>
    <col min="10506" max="10750" width="9.33203125" style="68"/>
    <col min="10751" max="10751" width="67.1640625" style="68" customWidth="1"/>
    <col min="10752" max="10752" width="19.1640625" style="68" customWidth="1"/>
    <col min="10753" max="10754" width="20.6640625" style="68" bestFit="1" customWidth="1"/>
    <col min="10755" max="10755" width="18.33203125" style="68" customWidth="1"/>
    <col min="10756" max="10757" width="0" style="68" hidden="1" customWidth="1"/>
    <col min="10758" max="10758" width="18" style="68" bestFit="1" customWidth="1"/>
    <col min="10759" max="10759" width="11" style="68" bestFit="1" customWidth="1"/>
    <col min="10760" max="10760" width="18" style="68" bestFit="1" customWidth="1"/>
    <col min="10761" max="10761" width="11" style="68" bestFit="1" customWidth="1"/>
    <col min="10762" max="11006" width="9.33203125" style="68"/>
    <col min="11007" max="11007" width="67.1640625" style="68" customWidth="1"/>
    <col min="11008" max="11008" width="19.1640625" style="68" customWidth="1"/>
    <col min="11009" max="11010" width="20.6640625" style="68" bestFit="1" customWidth="1"/>
    <col min="11011" max="11011" width="18.33203125" style="68" customWidth="1"/>
    <col min="11012" max="11013" width="0" style="68" hidden="1" customWidth="1"/>
    <col min="11014" max="11014" width="18" style="68" bestFit="1" customWidth="1"/>
    <col min="11015" max="11015" width="11" style="68" bestFit="1" customWidth="1"/>
    <col min="11016" max="11016" width="18" style="68" bestFit="1" customWidth="1"/>
    <col min="11017" max="11017" width="11" style="68" bestFit="1" customWidth="1"/>
    <col min="11018" max="11262" width="9.33203125" style="68"/>
    <col min="11263" max="11263" width="67.1640625" style="68" customWidth="1"/>
    <col min="11264" max="11264" width="19.1640625" style="68" customWidth="1"/>
    <col min="11265" max="11266" width="20.6640625" style="68" bestFit="1" customWidth="1"/>
    <col min="11267" max="11267" width="18.33203125" style="68" customWidth="1"/>
    <col min="11268" max="11269" width="0" style="68" hidden="1" customWidth="1"/>
    <col min="11270" max="11270" width="18" style="68" bestFit="1" customWidth="1"/>
    <col min="11271" max="11271" width="11" style="68" bestFit="1" customWidth="1"/>
    <col min="11272" max="11272" width="18" style="68" bestFit="1" customWidth="1"/>
    <col min="11273" max="11273" width="11" style="68" bestFit="1" customWidth="1"/>
    <col min="11274" max="11518" width="9.33203125" style="68"/>
    <col min="11519" max="11519" width="67.1640625" style="68" customWidth="1"/>
    <col min="11520" max="11520" width="19.1640625" style="68" customWidth="1"/>
    <col min="11521" max="11522" width="20.6640625" style="68" bestFit="1" customWidth="1"/>
    <col min="11523" max="11523" width="18.33203125" style="68" customWidth="1"/>
    <col min="11524" max="11525" width="0" style="68" hidden="1" customWidth="1"/>
    <col min="11526" max="11526" width="18" style="68" bestFit="1" customWidth="1"/>
    <col min="11527" max="11527" width="11" style="68" bestFit="1" customWidth="1"/>
    <col min="11528" max="11528" width="18" style="68" bestFit="1" customWidth="1"/>
    <col min="11529" max="11529" width="11" style="68" bestFit="1" customWidth="1"/>
    <col min="11530" max="11774" width="9.33203125" style="68"/>
    <col min="11775" max="11775" width="67.1640625" style="68" customWidth="1"/>
    <col min="11776" max="11776" width="19.1640625" style="68" customWidth="1"/>
    <col min="11777" max="11778" width="20.6640625" style="68" bestFit="1" customWidth="1"/>
    <col min="11779" max="11779" width="18.33203125" style="68" customWidth="1"/>
    <col min="11780" max="11781" width="0" style="68" hidden="1" customWidth="1"/>
    <col min="11782" max="11782" width="18" style="68" bestFit="1" customWidth="1"/>
    <col min="11783" max="11783" width="11" style="68" bestFit="1" customWidth="1"/>
    <col min="11784" max="11784" width="18" style="68" bestFit="1" customWidth="1"/>
    <col min="11785" max="11785" width="11" style="68" bestFit="1" customWidth="1"/>
    <col min="11786" max="12030" width="9.33203125" style="68"/>
    <col min="12031" max="12031" width="67.1640625" style="68" customWidth="1"/>
    <col min="12032" max="12032" width="19.1640625" style="68" customWidth="1"/>
    <col min="12033" max="12034" width="20.6640625" style="68" bestFit="1" customWidth="1"/>
    <col min="12035" max="12035" width="18.33203125" style="68" customWidth="1"/>
    <col min="12036" max="12037" width="0" style="68" hidden="1" customWidth="1"/>
    <col min="12038" max="12038" width="18" style="68" bestFit="1" customWidth="1"/>
    <col min="12039" max="12039" width="11" style="68" bestFit="1" customWidth="1"/>
    <col min="12040" max="12040" width="18" style="68" bestFit="1" customWidth="1"/>
    <col min="12041" max="12041" width="11" style="68" bestFit="1" customWidth="1"/>
    <col min="12042" max="12286" width="9.33203125" style="68"/>
    <col min="12287" max="12287" width="67.1640625" style="68" customWidth="1"/>
    <col min="12288" max="12288" width="19.1640625" style="68" customWidth="1"/>
    <col min="12289" max="12290" width="20.6640625" style="68" bestFit="1" customWidth="1"/>
    <col min="12291" max="12291" width="18.33203125" style="68" customWidth="1"/>
    <col min="12292" max="12293" width="0" style="68" hidden="1" customWidth="1"/>
    <col min="12294" max="12294" width="18" style="68" bestFit="1" customWidth="1"/>
    <col min="12295" max="12295" width="11" style="68" bestFit="1" customWidth="1"/>
    <col min="12296" max="12296" width="18" style="68" bestFit="1" customWidth="1"/>
    <col min="12297" max="12297" width="11" style="68" bestFit="1" customWidth="1"/>
    <col min="12298" max="12542" width="9.33203125" style="68"/>
    <col min="12543" max="12543" width="67.1640625" style="68" customWidth="1"/>
    <col min="12544" max="12544" width="19.1640625" style="68" customWidth="1"/>
    <col min="12545" max="12546" width="20.6640625" style="68" bestFit="1" customWidth="1"/>
    <col min="12547" max="12547" width="18.33203125" style="68" customWidth="1"/>
    <col min="12548" max="12549" width="0" style="68" hidden="1" customWidth="1"/>
    <col min="12550" max="12550" width="18" style="68" bestFit="1" customWidth="1"/>
    <col min="12551" max="12551" width="11" style="68" bestFit="1" customWidth="1"/>
    <col min="12552" max="12552" width="18" style="68" bestFit="1" customWidth="1"/>
    <col min="12553" max="12553" width="11" style="68" bestFit="1" customWidth="1"/>
    <col min="12554" max="12798" width="9.33203125" style="68"/>
    <col min="12799" max="12799" width="67.1640625" style="68" customWidth="1"/>
    <col min="12800" max="12800" width="19.1640625" style="68" customWidth="1"/>
    <col min="12801" max="12802" width="20.6640625" style="68" bestFit="1" customWidth="1"/>
    <col min="12803" max="12803" width="18.33203125" style="68" customWidth="1"/>
    <col min="12804" max="12805" width="0" style="68" hidden="1" customWidth="1"/>
    <col min="12806" max="12806" width="18" style="68" bestFit="1" customWidth="1"/>
    <col min="12807" max="12807" width="11" style="68" bestFit="1" customWidth="1"/>
    <col min="12808" max="12808" width="18" style="68" bestFit="1" customWidth="1"/>
    <col min="12809" max="12809" width="11" style="68" bestFit="1" customWidth="1"/>
    <col min="12810" max="13054" width="9.33203125" style="68"/>
    <col min="13055" max="13055" width="67.1640625" style="68" customWidth="1"/>
    <col min="13056" max="13056" width="19.1640625" style="68" customWidth="1"/>
    <col min="13057" max="13058" width="20.6640625" style="68" bestFit="1" customWidth="1"/>
    <col min="13059" max="13059" width="18.33203125" style="68" customWidth="1"/>
    <col min="13060" max="13061" width="0" style="68" hidden="1" customWidth="1"/>
    <col min="13062" max="13062" width="18" style="68" bestFit="1" customWidth="1"/>
    <col min="13063" max="13063" width="11" style="68" bestFit="1" customWidth="1"/>
    <col min="13064" max="13064" width="18" style="68" bestFit="1" customWidth="1"/>
    <col min="13065" max="13065" width="11" style="68" bestFit="1" customWidth="1"/>
    <col min="13066" max="13310" width="9.33203125" style="68"/>
    <col min="13311" max="13311" width="67.1640625" style="68" customWidth="1"/>
    <col min="13312" max="13312" width="19.1640625" style="68" customWidth="1"/>
    <col min="13313" max="13314" width="20.6640625" style="68" bestFit="1" customWidth="1"/>
    <col min="13315" max="13315" width="18.33203125" style="68" customWidth="1"/>
    <col min="13316" max="13317" width="0" style="68" hidden="1" customWidth="1"/>
    <col min="13318" max="13318" width="18" style="68" bestFit="1" customWidth="1"/>
    <col min="13319" max="13319" width="11" style="68" bestFit="1" customWidth="1"/>
    <col min="13320" max="13320" width="18" style="68" bestFit="1" customWidth="1"/>
    <col min="13321" max="13321" width="11" style="68" bestFit="1" customWidth="1"/>
    <col min="13322" max="13566" width="9.33203125" style="68"/>
    <col min="13567" max="13567" width="67.1640625" style="68" customWidth="1"/>
    <col min="13568" max="13568" width="19.1640625" style="68" customWidth="1"/>
    <col min="13569" max="13570" width="20.6640625" style="68" bestFit="1" customWidth="1"/>
    <col min="13571" max="13571" width="18.33203125" style="68" customWidth="1"/>
    <col min="13572" max="13573" width="0" style="68" hidden="1" customWidth="1"/>
    <col min="13574" max="13574" width="18" style="68" bestFit="1" customWidth="1"/>
    <col min="13575" max="13575" width="11" style="68" bestFit="1" customWidth="1"/>
    <col min="13576" max="13576" width="18" style="68" bestFit="1" customWidth="1"/>
    <col min="13577" max="13577" width="11" style="68" bestFit="1" customWidth="1"/>
    <col min="13578" max="13822" width="9.33203125" style="68"/>
    <col min="13823" max="13823" width="67.1640625" style="68" customWidth="1"/>
    <col min="13824" max="13824" width="19.1640625" style="68" customWidth="1"/>
    <col min="13825" max="13826" width="20.6640625" style="68" bestFit="1" customWidth="1"/>
    <col min="13827" max="13827" width="18.33203125" style="68" customWidth="1"/>
    <col min="13828" max="13829" width="0" style="68" hidden="1" customWidth="1"/>
    <col min="13830" max="13830" width="18" style="68" bestFit="1" customWidth="1"/>
    <col min="13831" max="13831" width="11" style="68" bestFit="1" customWidth="1"/>
    <col min="13832" max="13832" width="18" style="68" bestFit="1" customWidth="1"/>
    <col min="13833" max="13833" width="11" style="68" bestFit="1" customWidth="1"/>
    <col min="13834" max="14078" width="9.33203125" style="68"/>
    <col min="14079" max="14079" width="67.1640625" style="68" customWidth="1"/>
    <col min="14080" max="14080" width="19.1640625" style="68" customWidth="1"/>
    <col min="14081" max="14082" width="20.6640625" style="68" bestFit="1" customWidth="1"/>
    <col min="14083" max="14083" width="18.33203125" style="68" customWidth="1"/>
    <col min="14084" max="14085" width="0" style="68" hidden="1" customWidth="1"/>
    <col min="14086" max="14086" width="18" style="68" bestFit="1" customWidth="1"/>
    <col min="14087" max="14087" width="11" style="68" bestFit="1" customWidth="1"/>
    <col min="14088" max="14088" width="18" style="68" bestFit="1" customWidth="1"/>
    <col min="14089" max="14089" width="11" style="68" bestFit="1" customWidth="1"/>
    <col min="14090" max="14334" width="9.33203125" style="68"/>
    <col min="14335" max="14335" width="67.1640625" style="68" customWidth="1"/>
    <col min="14336" max="14336" width="19.1640625" style="68" customWidth="1"/>
    <col min="14337" max="14338" width="20.6640625" style="68" bestFit="1" customWidth="1"/>
    <col min="14339" max="14339" width="18.33203125" style="68" customWidth="1"/>
    <col min="14340" max="14341" width="0" style="68" hidden="1" customWidth="1"/>
    <col min="14342" max="14342" width="18" style="68" bestFit="1" customWidth="1"/>
    <col min="14343" max="14343" width="11" style="68" bestFit="1" customWidth="1"/>
    <col min="14344" max="14344" width="18" style="68" bestFit="1" customWidth="1"/>
    <col min="14345" max="14345" width="11" style="68" bestFit="1" customWidth="1"/>
    <col min="14346" max="14590" width="9.33203125" style="68"/>
    <col min="14591" max="14591" width="67.1640625" style="68" customWidth="1"/>
    <col min="14592" max="14592" width="19.1640625" style="68" customWidth="1"/>
    <col min="14593" max="14594" width="20.6640625" style="68" bestFit="1" customWidth="1"/>
    <col min="14595" max="14595" width="18.33203125" style="68" customWidth="1"/>
    <col min="14596" max="14597" width="0" style="68" hidden="1" customWidth="1"/>
    <col min="14598" max="14598" width="18" style="68" bestFit="1" customWidth="1"/>
    <col min="14599" max="14599" width="11" style="68" bestFit="1" customWidth="1"/>
    <col min="14600" max="14600" width="18" style="68" bestFit="1" customWidth="1"/>
    <col min="14601" max="14601" width="11" style="68" bestFit="1" customWidth="1"/>
    <col min="14602" max="14846" width="9.33203125" style="68"/>
    <col min="14847" max="14847" width="67.1640625" style="68" customWidth="1"/>
    <col min="14848" max="14848" width="19.1640625" style="68" customWidth="1"/>
    <col min="14849" max="14850" width="20.6640625" style="68" bestFit="1" customWidth="1"/>
    <col min="14851" max="14851" width="18.33203125" style="68" customWidth="1"/>
    <col min="14852" max="14853" width="0" style="68" hidden="1" customWidth="1"/>
    <col min="14854" max="14854" width="18" style="68" bestFit="1" customWidth="1"/>
    <col min="14855" max="14855" width="11" style="68" bestFit="1" customWidth="1"/>
    <col min="14856" max="14856" width="18" style="68" bestFit="1" customWidth="1"/>
    <col min="14857" max="14857" width="11" style="68" bestFit="1" customWidth="1"/>
    <col min="14858" max="15102" width="9.33203125" style="68"/>
    <col min="15103" max="15103" width="67.1640625" style="68" customWidth="1"/>
    <col min="15104" max="15104" width="19.1640625" style="68" customWidth="1"/>
    <col min="15105" max="15106" width="20.6640625" style="68" bestFit="1" customWidth="1"/>
    <col min="15107" max="15107" width="18.33203125" style="68" customWidth="1"/>
    <col min="15108" max="15109" width="0" style="68" hidden="1" customWidth="1"/>
    <col min="15110" max="15110" width="18" style="68" bestFit="1" customWidth="1"/>
    <col min="15111" max="15111" width="11" style="68" bestFit="1" customWidth="1"/>
    <col min="15112" max="15112" width="18" style="68" bestFit="1" customWidth="1"/>
    <col min="15113" max="15113" width="11" style="68" bestFit="1" customWidth="1"/>
    <col min="15114" max="15358" width="9.33203125" style="68"/>
    <col min="15359" max="15359" width="67.1640625" style="68" customWidth="1"/>
    <col min="15360" max="15360" width="19.1640625" style="68" customWidth="1"/>
    <col min="15361" max="15362" width="20.6640625" style="68" bestFit="1" customWidth="1"/>
    <col min="15363" max="15363" width="18.33203125" style="68" customWidth="1"/>
    <col min="15364" max="15365" width="0" style="68" hidden="1" customWidth="1"/>
    <col min="15366" max="15366" width="18" style="68" bestFit="1" customWidth="1"/>
    <col min="15367" max="15367" width="11" style="68" bestFit="1" customWidth="1"/>
    <col min="15368" max="15368" width="18" style="68" bestFit="1" customWidth="1"/>
    <col min="15369" max="15369" width="11" style="68" bestFit="1" customWidth="1"/>
    <col min="15370" max="15614" width="9.33203125" style="68"/>
    <col min="15615" max="15615" width="67.1640625" style="68" customWidth="1"/>
    <col min="15616" max="15616" width="19.1640625" style="68" customWidth="1"/>
    <col min="15617" max="15618" width="20.6640625" style="68" bestFit="1" customWidth="1"/>
    <col min="15619" max="15619" width="18.33203125" style="68" customWidth="1"/>
    <col min="15620" max="15621" width="0" style="68" hidden="1" customWidth="1"/>
    <col min="15622" max="15622" width="18" style="68" bestFit="1" customWidth="1"/>
    <col min="15623" max="15623" width="11" style="68" bestFit="1" customWidth="1"/>
    <col min="15624" max="15624" width="18" style="68" bestFit="1" customWidth="1"/>
    <col min="15625" max="15625" width="11" style="68" bestFit="1" customWidth="1"/>
    <col min="15626" max="15870" width="9.33203125" style="68"/>
    <col min="15871" max="15871" width="67.1640625" style="68" customWidth="1"/>
    <col min="15872" max="15872" width="19.1640625" style="68" customWidth="1"/>
    <col min="15873" max="15874" width="20.6640625" style="68" bestFit="1" customWidth="1"/>
    <col min="15875" max="15875" width="18.33203125" style="68" customWidth="1"/>
    <col min="15876" max="15877" width="0" style="68" hidden="1" customWidth="1"/>
    <col min="15878" max="15878" width="18" style="68" bestFit="1" customWidth="1"/>
    <col min="15879" max="15879" width="11" style="68" bestFit="1" customWidth="1"/>
    <col min="15880" max="15880" width="18" style="68" bestFit="1" customWidth="1"/>
    <col min="15881" max="15881" width="11" style="68" bestFit="1" customWidth="1"/>
    <col min="15882" max="16126" width="9.33203125" style="68"/>
    <col min="16127" max="16127" width="67.1640625" style="68" customWidth="1"/>
    <col min="16128" max="16128" width="19.1640625" style="68" customWidth="1"/>
    <col min="16129" max="16130" width="20.6640625" style="68" bestFit="1" customWidth="1"/>
    <col min="16131" max="16131" width="18.33203125" style="68" customWidth="1"/>
    <col min="16132" max="16133" width="0" style="68" hidden="1" customWidth="1"/>
    <col min="16134" max="16134" width="18" style="68" bestFit="1" customWidth="1"/>
    <col min="16135" max="16135" width="11" style="68" bestFit="1" customWidth="1"/>
    <col min="16136" max="16136" width="18" style="68" bestFit="1" customWidth="1"/>
    <col min="16137" max="16137" width="11" style="68" bestFit="1" customWidth="1"/>
    <col min="16138" max="16384" width="9.33203125" style="68"/>
  </cols>
  <sheetData>
    <row r="1" spans="1:13" ht="20.25" hidden="1" customHeight="1">
      <c r="A1" s="20"/>
      <c r="B1" s="20"/>
      <c r="C1" s="20"/>
      <c r="D1" s="20"/>
      <c r="E1" s="20"/>
      <c r="F1" s="36"/>
      <c r="G1" s="36"/>
      <c r="H1" s="20"/>
    </row>
    <row r="2" spans="1:13" ht="15.75" hidden="1">
      <c r="A2" s="151"/>
      <c r="B2" s="151"/>
      <c r="C2" s="151"/>
      <c r="D2" s="151"/>
      <c r="E2" s="151"/>
      <c r="F2" s="151"/>
      <c r="G2" s="151"/>
      <c r="H2" s="151"/>
    </row>
    <row r="3" spans="1:13" ht="18" hidden="1">
      <c r="A3" s="20"/>
      <c r="B3" s="20"/>
      <c r="C3" s="20"/>
      <c r="D3" s="20"/>
      <c r="E3" s="20"/>
      <c r="F3" s="75"/>
      <c r="G3" s="75"/>
      <c r="H3" s="24"/>
    </row>
    <row r="4" spans="1:13" ht="15.75">
      <c r="A4" s="151"/>
      <c r="B4" s="151"/>
      <c r="C4" s="151"/>
      <c r="D4" s="151"/>
      <c r="E4" s="151"/>
      <c r="F4" s="151"/>
      <c r="G4" s="151"/>
      <c r="H4" s="151"/>
    </row>
    <row r="5" spans="1:13" ht="18">
      <c r="A5" s="20"/>
      <c r="B5" s="20"/>
      <c r="C5" s="20"/>
      <c r="D5" s="20"/>
      <c r="E5" s="20"/>
      <c r="F5" s="75"/>
      <c r="G5" s="75"/>
      <c r="H5" s="24"/>
    </row>
    <row r="6" spans="1:13" ht="15.75" customHeight="1">
      <c r="A6" s="151" t="s">
        <v>189</v>
      </c>
      <c r="B6" s="151"/>
      <c r="C6" s="151"/>
      <c r="D6" s="151"/>
      <c r="E6" s="151"/>
      <c r="F6" s="151"/>
      <c r="G6" s="151"/>
      <c r="H6" s="25"/>
    </row>
    <row r="7" spans="1:13" ht="18">
      <c r="A7" s="20"/>
      <c r="B7" s="20"/>
      <c r="C7" s="20"/>
      <c r="D7" s="20"/>
      <c r="E7" s="20"/>
      <c r="F7" s="75"/>
      <c r="G7" s="75"/>
      <c r="H7" s="24"/>
    </row>
    <row r="8" spans="1:13" s="27" customFormat="1" ht="66.75" customHeight="1">
      <c r="A8" s="127" t="s">
        <v>10</v>
      </c>
      <c r="B8" s="128" t="s">
        <v>295</v>
      </c>
      <c r="C8" s="128" t="s">
        <v>296</v>
      </c>
      <c r="D8" s="128" t="s">
        <v>297</v>
      </c>
      <c r="E8" s="128" t="s">
        <v>298</v>
      </c>
      <c r="F8" s="128" t="s">
        <v>272</v>
      </c>
      <c r="G8" s="128" t="s">
        <v>273</v>
      </c>
    </row>
    <row r="9" spans="1:13" s="69" customFormat="1">
      <c r="A9" s="83">
        <v>1</v>
      </c>
      <c r="B9" s="84">
        <v>2</v>
      </c>
      <c r="C9" s="84">
        <v>3</v>
      </c>
      <c r="D9" s="84">
        <v>4.3333333333333304</v>
      </c>
      <c r="E9" s="84">
        <v>5.0833333333333304</v>
      </c>
      <c r="F9" s="84">
        <v>6</v>
      </c>
      <c r="G9" s="84">
        <v>7</v>
      </c>
      <c r="H9" s="19"/>
      <c r="I9" s="19"/>
    </row>
    <row r="10" spans="1:13" ht="12.75" customHeight="1">
      <c r="A10" s="92" t="s">
        <v>49</v>
      </c>
      <c r="B10" s="93">
        <v>246759307.78</v>
      </c>
      <c r="C10" s="94">
        <v>686753655</v>
      </c>
      <c r="D10" s="94">
        <v>686753655</v>
      </c>
      <c r="E10" s="93">
        <v>321542451.83999997</v>
      </c>
      <c r="F10" s="93">
        <v>130.306108706819</v>
      </c>
      <c r="G10" s="93">
        <v>46.820639322261798</v>
      </c>
      <c r="H10" s="70"/>
      <c r="I10" s="70"/>
      <c r="J10" s="70"/>
      <c r="K10" s="70"/>
      <c r="L10" s="70"/>
      <c r="M10" s="70"/>
    </row>
    <row r="11" spans="1:13" ht="12.75" customHeight="1">
      <c r="A11" s="105" t="s">
        <v>190</v>
      </c>
      <c r="B11" s="93">
        <v>246465427.80000001</v>
      </c>
      <c r="C11" s="94">
        <v>685984450</v>
      </c>
      <c r="D11" s="94">
        <v>685984450</v>
      </c>
      <c r="E11" s="93">
        <v>321378667</v>
      </c>
      <c r="F11" s="93">
        <v>130.39502938350901</v>
      </c>
      <c r="G11" s="93">
        <v>46.849264148771901</v>
      </c>
      <c r="H11" s="70"/>
      <c r="I11" s="70"/>
      <c r="J11" s="70"/>
      <c r="K11" s="70"/>
      <c r="L11" s="70"/>
      <c r="M11" s="70"/>
    </row>
    <row r="12" spans="1:13">
      <c r="A12" s="98" t="s">
        <v>191</v>
      </c>
      <c r="B12" s="96">
        <v>246240938.47</v>
      </c>
      <c r="C12" s="97">
        <v>685984450</v>
      </c>
      <c r="D12" s="97">
        <v>685984450</v>
      </c>
      <c r="E12" s="96">
        <v>321378667</v>
      </c>
      <c r="F12" s="96">
        <v>130.51390601289199</v>
      </c>
      <c r="G12" s="96">
        <v>46.849264148771901</v>
      </c>
      <c r="H12" s="71"/>
      <c r="I12" s="71"/>
      <c r="J12" s="71"/>
      <c r="K12" s="71"/>
      <c r="L12" s="71"/>
      <c r="M12" s="71"/>
    </row>
    <row r="13" spans="1:13">
      <c r="A13" s="98" t="s">
        <v>192</v>
      </c>
      <c r="B13" s="96">
        <v>224489.33</v>
      </c>
      <c r="C13" s="99"/>
      <c r="D13" s="99"/>
      <c r="E13" s="99"/>
      <c r="F13" s="99"/>
      <c r="G13" s="99"/>
      <c r="H13" s="71"/>
      <c r="I13" s="71"/>
      <c r="J13" s="71"/>
      <c r="K13" s="71"/>
      <c r="L13" s="71"/>
      <c r="M13" s="71"/>
    </row>
    <row r="14" spans="1:13">
      <c r="A14" s="105" t="s">
        <v>193</v>
      </c>
      <c r="B14" s="93">
        <v>320504.57</v>
      </c>
      <c r="C14" s="94">
        <v>769205</v>
      </c>
      <c r="D14" s="94">
        <v>769205</v>
      </c>
      <c r="E14" s="93">
        <v>245871.15</v>
      </c>
      <c r="F14" s="93">
        <v>76.713773535272793</v>
      </c>
      <c r="G14" s="93">
        <v>31.964320304730201</v>
      </c>
      <c r="H14" s="70"/>
      <c r="I14" s="70"/>
      <c r="J14" s="70"/>
      <c r="K14" s="70"/>
      <c r="L14" s="70"/>
      <c r="M14" s="70"/>
    </row>
    <row r="15" spans="1:13">
      <c r="A15" s="98" t="s">
        <v>194</v>
      </c>
      <c r="B15" s="96">
        <v>320504.57</v>
      </c>
      <c r="C15" s="97">
        <v>769205</v>
      </c>
      <c r="D15" s="97">
        <v>769205</v>
      </c>
      <c r="E15" s="96">
        <v>245871.15</v>
      </c>
      <c r="F15" s="96">
        <v>76.713773535272793</v>
      </c>
      <c r="G15" s="96">
        <v>31.964320304730201</v>
      </c>
      <c r="H15" s="71"/>
      <c r="I15" s="71"/>
      <c r="J15" s="71"/>
      <c r="K15" s="71"/>
      <c r="L15" s="71"/>
      <c r="M15" s="71"/>
    </row>
    <row r="16" spans="1:13">
      <c r="A16" s="105" t="s">
        <v>195</v>
      </c>
      <c r="B16" s="93">
        <v>-26624.59</v>
      </c>
      <c r="C16" s="112"/>
      <c r="D16" s="112"/>
      <c r="E16" s="93">
        <v>-82086.31</v>
      </c>
      <c r="F16" s="93">
        <v>308.31013735798399</v>
      </c>
      <c r="G16" s="112"/>
      <c r="H16" s="70"/>
      <c r="I16" s="70"/>
      <c r="J16" s="70"/>
      <c r="K16" s="70"/>
      <c r="L16" s="70"/>
      <c r="M16" s="70"/>
    </row>
    <row r="17" spans="1:13">
      <c r="A17" s="98" t="s">
        <v>196</v>
      </c>
      <c r="B17" s="96">
        <v>-26624.59</v>
      </c>
      <c r="C17" s="99"/>
      <c r="D17" s="99"/>
      <c r="E17" s="96">
        <v>-82086.31</v>
      </c>
      <c r="F17" s="96">
        <v>308.31013735798399</v>
      </c>
      <c r="G17" s="99"/>
      <c r="H17" s="71"/>
      <c r="I17" s="71"/>
      <c r="J17" s="71"/>
      <c r="K17" s="71"/>
      <c r="L17" s="71"/>
      <c r="M17" s="71"/>
    </row>
    <row r="18" spans="1:13">
      <c r="A18" s="92" t="s">
        <v>34</v>
      </c>
      <c r="B18" s="93">
        <v>247688729.88999999</v>
      </c>
      <c r="C18" s="94">
        <v>686515198</v>
      </c>
      <c r="D18" s="94">
        <v>686515198</v>
      </c>
      <c r="E18" s="93">
        <v>321296580.69</v>
      </c>
      <c r="F18" s="93">
        <v>129.717884553201</v>
      </c>
      <c r="G18" s="93">
        <v>46.8010878165584</v>
      </c>
      <c r="H18" s="70"/>
      <c r="I18" s="70"/>
      <c r="J18" s="70"/>
      <c r="K18" s="70"/>
      <c r="L18" s="70"/>
      <c r="M18" s="70"/>
    </row>
    <row r="19" spans="1:13">
      <c r="A19" s="105" t="s">
        <v>190</v>
      </c>
      <c r="B19" s="93">
        <v>246465427.80000001</v>
      </c>
      <c r="C19" s="94">
        <v>685984450</v>
      </c>
      <c r="D19" s="94">
        <v>685984450</v>
      </c>
      <c r="E19" s="93">
        <v>321378667</v>
      </c>
      <c r="F19" s="93">
        <v>130.39502938350901</v>
      </c>
      <c r="G19" s="93">
        <v>46.849264148771901</v>
      </c>
      <c r="H19" s="70"/>
      <c r="I19" s="70"/>
      <c r="J19" s="70"/>
      <c r="K19" s="70"/>
      <c r="L19" s="70"/>
      <c r="M19" s="70"/>
    </row>
    <row r="20" spans="1:13">
      <c r="A20" s="98" t="s">
        <v>191</v>
      </c>
      <c r="B20" s="96">
        <v>246240938.47</v>
      </c>
      <c r="C20" s="97">
        <v>685984450</v>
      </c>
      <c r="D20" s="97">
        <v>685984450</v>
      </c>
      <c r="E20" s="96">
        <v>321378667</v>
      </c>
      <c r="F20" s="96">
        <v>130.51390601289199</v>
      </c>
      <c r="G20" s="96">
        <v>46.849264148771901</v>
      </c>
      <c r="H20" s="71"/>
      <c r="I20" s="71"/>
      <c r="J20" s="71"/>
      <c r="K20" s="71"/>
      <c r="L20" s="71"/>
      <c r="M20" s="71"/>
    </row>
    <row r="21" spans="1:13">
      <c r="A21" s="98" t="s">
        <v>192</v>
      </c>
      <c r="B21" s="96">
        <v>224489.33</v>
      </c>
      <c r="C21" s="99"/>
      <c r="D21" s="99"/>
      <c r="E21" s="99"/>
      <c r="F21" s="99"/>
      <c r="G21" s="99"/>
      <c r="H21" s="71"/>
      <c r="I21" s="71"/>
      <c r="J21" s="71"/>
      <c r="K21" s="71"/>
      <c r="L21" s="71"/>
      <c r="M21" s="71"/>
    </row>
    <row r="22" spans="1:13">
      <c r="A22" s="105" t="s">
        <v>193</v>
      </c>
      <c r="B22" s="112"/>
      <c r="C22" s="94">
        <v>530748</v>
      </c>
      <c r="D22" s="94">
        <v>530748</v>
      </c>
      <c r="E22" s="112"/>
      <c r="F22" s="112"/>
      <c r="G22" s="112"/>
      <c r="H22" s="70"/>
      <c r="I22" s="70"/>
      <c r="J22" s="70"/>
      <c r="K22" s="70"/>
      <c r="L22" s="70"/>
      <c r="M22" s="70"/>
    </row>
    <row r="23" spans="1:13">
      <c r="A23" s="98" t="s">
        <v>194</v>
      </c>
      <c r="B23" s="99"/>
      <c r="C23" s="97">
        <v>530748</v>
      </c>
      <c r="D23" s="97">
        <v>530748</v>
      </c>
      <c r="E23" s="99"/>
      <c r="F23" s="99"/>
      <c r="G23" s="99"/>
      <c r="H23" s="71"/>
      <c r="I23" s="71"/>
      <c r="J23" s="71"/>
      <c r="K23" s="71"/>
      <c r="L23" s="71"/>
      <c r="M23" s="71"/>
    </row>
    <row r="24" spans="1:13">
      <c r="A24" s="105" t="s">
        <v>195</v>
      </c>
      <c r="B24" s="93">
        <v>1223302.0900000001</v>
      </c>
      <c r="C24" s="112"/>
      <c r="D24" s="112"/>
      <c r="E24" s="93">
        <v>-82086.31</v>
      </c>
      <c r="F24" s="93">
        <v>-6.7102239643847899</v>
      </c>
      <c r="G24" s="112"/>
      <c r="H24" s="70"/>
      <c r="I24" s="70"/>
      <c r="J24" s="70"/>
      <c r="K24" s="70"/>
      <c r="L24" s="70"/>
      <c r="M24" s="70"/>
    </row>
    <row r="25" spans="1:13">
      <c r="A25" s="98" t="s">
        <v>196</v>
      </c>
      <c r="B25" s="96">
        <v>1223302.0900000001</v>
      </c>
      <c r="C25" s="99"/>
      <c r="D25" s="99"/>
      <c r="E25" s="96">
        <v>-82086.31</v>
      </c>
      <c r="F25" s="96">
        <v>-6.7102239643847899</v>
      </c>
      <c r="G25" s="99"/>
      <c r="H25" s="71"/>
      <c r="I25" s="71"/>
      <c r="J25" s="71"/>
      <c r="K25" s="71"/>
      <c r="L25" s="71"/>
      <c r="M25" s="71"/>
    </row>
    <row r="27" spans="1:13">
      <c r="F27" s="126" t="s">
        <v>294</v>
      </c>
    </row>
    <row r="28" spans="1:13">
      <c r="F28" s="125"/>
    </row>
    <row r="29" spans="1:13">
      <c r="F29" s="126" t="s">
        <v>250</v>
      </c>
    </row>
  </sheetData>
  <mergeCells count="3">
    <mergeCell ref="A2:H2"/>
    <mergeCell ref="A4:H4"/>
    <mergeCell ref="A6:G6"/>
  </mergeCells>
  <printOptions horizontalCentered="1"/>
  <pageMargins left="0.19685039370078741" right="0.19685039370078741" top="0.59055118110236227" bottom="0.43307086614173229" header="0.19685039370078741" footer="0.23622047244094491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D210-6EF1-45CA-8ADD-5026C470F8DB}">
  <sheetPr codeName="Sheet8"/>
  <dimension ref="A1:O24"/>
  <sheetViews>
    <sheetView tabSelected="1" topLeftCell="A4" zoomScaleNormal="100" workbookViewId="0">
      <selection activeCell="A8" sqref="A8:H8"/>
    </sheetView>
  </sheetViews>
  <sheetFormatPr defaultRowHeight="12.75"/>
  <cols>
    <col min="1" max="1" width="18.5" style="68" customWidth="1"/>
    <col min="2" max="2" width="59.1640625" style="72" customWidth="1"/>
    <col min="3" max="3" width="23.5" style="74" customWidth="1"/>
    <col min="4" max="5" width="20.6640625" style="73" bestFit="1" customWidth="1"/>
    <col min="6" max="6" width="19.33203125" style="74" bestFit="1" customWidth="1"/>
    <col min="7" max="7" width="18.33203125" style="74" bestFit="1" customWidth="1"/>
    <col min="8" max="8" width="21.5" style="74" bestFit="1" customWidth="1"/>
    <col min="9" max="9" width="18" style="68" bestFit="1" customWidth="1"/>
    <col min="10" max="10" width="11" style="68" bestFit="1" customWidth="1"/>
    <col min="11" max="11" width="18" style="68" bestFit="1" customWidth="1"/>
    <col min="12" max="12" width="11" style="68" bestFit="1" customWidth="1"/>
    <col min="13" max="256" width="9.33203125" style="68"/>
    <col min="257" max="257" width="18.5" style="68" customWidth="1"/>
    <col min="258" max="258" width="59.1640625" style="68" customWidth="1"/>
    <col min="259" max="259" width="23.5" style="68" customWidth="1"/>
    <col min="260" max="261" width="20.6640625" style="68" bestFit="1" customWidth="1"/>
    <col min="262" max="262" width="19.33203125" style="68" bestFit="1" customWidth="1"/>
    <col min="263" max="263" width="18.33203125" style="68" bestFit="1" customWidth="1"/>
    <col min="264" max="264" width="21.5" style="68" bestFit="1" customWidth="1"/>
    <col min="265" max="265" width="18" style="68" bestFit="1" customWidth="1"/>
    <col min="266" max="266" width="11" style="68" bestFit="1" customWidth="1"/>
    <col min="267" max="267" width="18" style="68" bestFit="1" customWidth="1"/>
    <col min="268" max="268" width="11" style="68" bestFit="1" customWidth="1"/>
    <col min="269" max="512" width="9.33203125" style="68"/>
    <col min="513" max="513" width="18.5" style="68" customWidth="1"/>
    <col min="514" max="514" width="59.1640625" style="68" customWidth="1"/>
    <col min="515" max="515" width="23.5" style="68" customWidth="1"/>
    <col min="516" max="517" width="20.6640625" style="68" bestFit="1" customWidth="1"/>
    <col min="518" max="518" width="19.33203125" style="68" bestFit="1" customWidth="1"/>
    <col min="519" max="519" width="18.33203125" style="68" bestFit="1" customWidth="1"/>
    <col min="520" max="520" width="21.5" style="68" bestFit="1" customWidth="1"/>
    <col min="521" max="521" width="18" style="68" bestFit="1" customWidth="1"/>
    <col min="522" max="522" width="11" style="68" bestFit="1" customWidth="1"/>
    <col min="523" max="523" width="18" style="68" bestFit="1" customWidth="1"/>
    <col min="524" max="524" width="11" style="68" bestFit="1" customWidth="1"/>
    <col min="525" max="768" width="9.33203125" style="68"/>
    <col min="769" max="769" width="18.5" style="68" customWidth="1"/>
    <col min="770" max="770" width="59.1640625" style="68" customWidth="1"/>
    <col min="771" max="771" width="23.5" style="68" customWidth="1"/>
    <col min="772" max="773" width="20.6640625" style="68" bestFit="1" customWidth="1"/>
    <col min="774" max="774" width="19.33203125" style="68" bestFit="1" customWidth="1"/>
    <col min="775" max="775" width="18.33203125" style="68" bestFit="1" customWidth="1"/>
    <col min="776" max="776" width="21.5" style="68" bestFit="1" customWidth="1"/>
    <col min="777" max="777" width="18" style="68" bestFit="1" customWidth="1"/>
    <col min="778" max="778" width="11" style="68" bestFit="1" customWidth="1"/>
    <col min="779" max="779" width="18" style="68" bestFit="1" customWidth="1"/>
    <col min="780" max="780" width="11" style="68" bestFit="1" customWidth="1"/>
    <col min="781" max="1024" width="9.33203125" style="68"/>
    <col min="1025" max="1025" width="18.5" style="68" customWidth="1"/>
    <col min="1026" max="1026" width="59.1640625" style="68" customWidth="1"/>
    <col min="1027" max="1027" width="23.5" style="68" customWidth="1"/>
    <col min="1028" max="1029" width="20.6640625" style="68" bestFit="1" customWidth="1"/>
    <col min="1030" max="1030" width="19.33203125" style="68" bestFit="1" customWidth="1"/>
    <col min="1031" max="1031" width="18.33203125" style="68" bestFit="1" customWidth="1"/>
    <col min="1032" max="1032" width="21.5" style="68" bestFit="1" customWidth="1"/>
    <col min="1033" max="1033" width="18" style="68" bestFit="1" customWidth="1"/>
    <col min="1034" max="1034" width="11" style="68" bestFit="1" customWidth="1"/>
    <col min="1035" max="1035" width="18" style="68" bestFit="1" customWidth="1"/>
    <col min="1036" max="1036" width="11" style="68" bestFit="1" customWidth="1"/>
    <col min="1037" max="1280" width="9.33203125" style="68"/>
    <col min="1281" max="1281" width="18.5" style="68" customWidth="1"/>
    <col min="1282" max="1282" width="59.1640625" style="68" customWidth="1"/>
    <col min="1283" max="1283" width="23.5" style="68" customWidth="1"/>
    <col min="1284" max="1285" width="20.6640625" style="68" bestFit="1" customWidth="1"/>
    <col min="1286" max="1286" width="19.33203125" style="68" bestFit="1" customWidth="1"/>
    <col min="1287" max="1287" width="18.33203125" style="68" bestFit="1" customWidth="1"/>
    <col min="1288" max="1288" width="21.5" style="68" bestFit="1" customWidth="1"/>
    <col min="1289" max="1289" width="18" style="68" bestFit="1" customWidth="1"/>
    <col min="1290" max="1290" width="11" style="68" bestFit="1" customWidth="1"/>
    <col min="1291" max="1291" width="18" style="68" bestFit="1" customWidth="1"/>
    <col min="1292" max="1292" width="11" style="68" bestFit="1" customWidth="1"/>
    <col min="1293" max="1536" width="9.33203125" style="68"/>
    <col min="1537" max="1537" width="18.5" style="68" customWidth="1"/>
    <col min="1538" max="1538" width="59.1640625" style="68" customWidth="1"/>
    <col min="1539" max="1539" width="23.5" style="68" customWidth="1"/>
    <col min="1540" max="1541" width="20.6640625" style="68" bestFit="1" customWidth="1"/>
    <col min="1542" max="1542" width="19.33203125" style="68" bestFit="1" customWidth="1"/>
    <col min="1543" max="1543" width="18.33203125" style="68" bestFit="1" customWidth="1"/>
    <col min="1544" max="1544" width="21.5" style="68" bestFit="1" customWidth="1"/>
    <col min="1545" max="1545" width="18" style="68" bestFit="1" customWidth="1"/>
    <col min="1546" max="1546" width="11" style="68" bestFit="1" customWidth="1"/>
    <col min="1547" max="1547" width="18" style="68" bestFit="1" customWidth="1"/>
    <col min="1548" max="1548" width="11" style="68" bestFit="1" customWidth="1"/>
    <col min="1549" max="1792" width="9.33203125" style="68"/>
    <col min="1793" max="1793" width="18.5" style="68" customWidth="1"/>
    <col min="1794" max="1794" width="59.1640625" style="68" customWidth="1"/>
    <col min="1795" max="1795" width="23.5" style="68" customWidth="1"/>
    <col min="1796" max="1797" width="20.6640625" style="68" bestFit="1" customWidth="1"/>
    <col min="1798" max="1798" width="19.33203125" style="68" bestFit="1" customWidth="1"/>
    <col min="1799" max="1799" width="18.33203125" style="68" bestFit="1" customWidth="1"/>
    <col min="1800" max="1800" width="21.5" style="68" bestFit="1" customWidth="1"/>
    <col min="1801" max="1801" width="18" style="68" bestFit="1" customWidth="1"/>
    <col min="1802" max="1802" width="11" style="68" bestFit="1" customWidth="1"/>
    <col min="1803" max="1803" width="18" style="68" bestFit="1" customWidth="1"/>
    <col min="1804" max="1804" width="11" style="68" bestFit="1" customWidth="1"/>
    <col min="1805" max="2048" width="9.33203125" style="68"/>
    <col min="2049" max="2049" width="18.5" style="68" customWidth="1"/>
    <col min="2050" max="2050" width="59.1640625" style="68" customWidth="1"/>
    <col min="2051" max="2051" width="23.5" style="68" customWidth="1"/>
    <col min="2052" max="2053" width="20.6640625" style="68" bestFit="1" customWidth="1"/>
    <col min="2054" max="2054" width="19.33203125" style="68" bestFit="1" customWidth="1"/>
    <col min="2055" max="2055" width="18.33203125" style="68" bestFit="1" customWidth="1"/>
    <col min="2056" max="2056" width="21.5" style="68" bestFit="1" customWidth="1"/>
    <col min="2057" max="2057" width="18" style="68" bestFit="1" customWidth="1"/>
    <col min="2058" max="2058" width="11" style="68" bestFit="1" customWidth="1"/>
    <col min="2059" max="2059" width="18" style="68" bestFit="1" customWidth="1"/>
    <col min="2060" max="2060" width="11" style="68" bestFit="1" customWidth="1"/>
    <col min="2061" max="2304" width="9.33203125" style="68"/>
    <col min="2305" max="2305" width="18.5" style="68" customWidth="1"/>
    <col min="2306" max="2306" width="59.1640625" style="68" customWidth="1"/>
    <col min="2307" max="2307" width="23.5" style="68" customWidth="1"/>
    <col min="2308" max="2309" width="20.6640625" style="68" bestFit="1" customWidth="1"/>
    <col min="2310" max="2310" width="19.33203125" style="68" bestFit="1" customWidth="1"/>
    <col min="2311" max="2311" width="18.33203125" style="68" bestFit="1" customWidth="1"/>
    <col min="2312" max="2312" width="21.5" style="68" bestFit="1" customWidth="1"/>
    <col min="2313" max="2313" width="18" style="68" bestFit="1" customWidth="1"/>
    <col min="2314" max="2314" width="11" style="68" bestFit="1" customWidth="1"/>
    <col min="2315" max="2315" width="18" style="68" bestFit="1" customWidth="1"/>
    <col min="2316" max="2316" width="11" style="68" bestFit="1" customWidth="1"/>
    <col min="2317" max="2560" width="9.33203125" style="68"/>
    <col min="2561" max="2561" width="18.5" style="68" customWidth="1"/>
    <col min="2562" max="2562" width="59.1640625" style="68" customWidth="1"/>
    <col min="2563" max="2563" width="23.5" style="68" customWidth="1"/>
    <col min="2564" max="2565" width="20.6640625" style="68" bestFit="1" customWidth="1"/>
    <col min="2566" max="2566" width="19.33203125" style="68" bestFit="1" customWidth="1"/>
    <col min="2567" max="2567" width="18.33203125" style="68" bestFit="1" customWidth="1"/>
    <col min="2568" max="2568" width="21.5" style="68" bestFit="1" customWidth="1"/>
    <col min="2569" max="2569" width="18" style="68" bestFit="1" customWidth="1"/>
    <col min="2570" max="2570" width="11" style="68" bestFit="1" customWidth="1"/>
    <col min="2571" max="2571" width="18" style="68" bestFit="1" customWidth="1"/>
    <col min="2572" max="2572" width="11" style="68" bestFit="1" customWidth="1"/>
    <col min="2573" max="2816" width="9.33203125" style="68"/>
    <col min="2817" max="2817" width="18.5" style="68" customWidth="1"/>
    <col min="2818" max="2818" width="59.1640625" style="68" customWidth="1"/>
    <col min="2819" max="2819" width="23.5" style="68" customWidth="1"/>
    <col min="2820" max="2821" width="20.6640625" style="68" bestFit="1" customWidth="1"/>
    <col min="2822" max="2822" width="19.33203125" style="68" bestFit="1" customWidth="1"/>
    <col min="2823" max="2823" width="18.33203125" style="68" bestFit="1" customWidth="1"/>
    <col min="2824" max="2824" width="21.5" style="68" bestFit="1" customWidth="1"/>
    <col min="2825" max="2825" width="18" style="68" bestFit="1" customWidth="1"/>
    <col min="2826" max="2826" width="11" style="68" bestFit="1" customWidth="1"/>
    <col min="2827" max="2827" width="18" style="68" bestFit="1" customWidth="1"/>
    <col min="2828" max="2828" width="11" style="68" bestFit="1" customWidth="1"/>
    <col min="2829" max="3072" width="9.33203125" style="68"/>
    <col min="3073" max="3073" width="18.5" style="68" customWidth="1"/>
    <col min="3074" max="3074" width="59.1640625" style="68" customWidth="1"/>
    <col min="3075" max="3075" width="23.5" style="68" customWidth="1"/>
    <col min="3076" max="3077" width="20.6640625" style="68" bestFit="1" customWidth="1"/>
    <col min="3078" max="3078" width="19.33203125" style="68" bestFit="1" customWidth="1"/>
    <col min="3079" max="3079" width="18.33203125" style="68" bestFit="1" customWidth="1"/>
    <col min="3080" max="3080" width="21.5" style="68" bestFit="1" customWidth="1"/>
    <col min="3081" max="3081" width="18" style="68" bestFit="1" customWidth="1"/>
    <col min="3082" max="3082" width="11" style="68" bestFit="1" customWidth="1"/>
    <col min="3083" max="3083" width="18" style="68" bestFit="1" customWidth="1"/>
    <col min="3084" max="3084" width="11" style="68" bestFit="1" customWidth="1"/>
    <col min="3085" max="3328" width="9.33203125" style="68"/>
    <col min="3329" max="3329" width="18.5" style="68" customWidth="1"/>
    <col min="3330" max="3330" width="59.1640625" style="68" customWidth="1"/>
    <col min="3331" max="3331" width="23.5" style="68" customWidth="1"/>
    <col min="3332" max="3333" width="20.6640625" style="68" bestFit="1" customWidth="1"/>
    <col min="3334" max="3334" width="19.33203125" style="68" bestFit="1" customWidth="1"/>
    <col min="3335" max="3335" width="18.33203125" style="68" bestFit="1" customWidth="1"/>
    <col min="3336" max="3336" width="21.5" style="68" bestFit="1" customWidth="1"/>
    <col min="3337" max="3337" width="18" style="68" bestFit="1" customWidth="1"/>
    <col min="3338" max="3338" width="11" style="68" bestFit="1" customWidth="1"/>
    <col min="3339" max="3339" width="18" style="68" bestFit="1" customWidth="1"/>
    <col min="3340" max="3340" width="11" style="68" bestFit="1" customWidth="1"/>
    <col min="3341" max="3584" width="9.33203125" style="68"/>
    <col min="3585" max="3585" width="18.5" style="68" customWidth="1"/>
    <col min="3586" max="3586" width="59.1640625" style="68" customWidth="1"/>
    <col min="3587" max="3587" width="23.5" style="68" customWidth="1"/>
    <col min="3588" max="3589" width="20.6640625" style="68" bestFit="1" customWidth="1"/>
    <col min="3590" max="3590" width="19.33203125" style="68" bestFit="1" customWidth="1"/>
    <col min="3591" max="3591" width="18.33203125" style="68" bestFit="1" customWidth="1"/>
    <col min="3592" max="3592" width="21.5" style="68" bestFit="1" customWidth="1"/>
    <col min="3593" max="3593" width="18" style="68" bestFit="1" customWidth="1"/>
    <col min="3594" max="3594" width="11" style="68" bestFit="1" customWidth="1"/>
    <col min="3595" max="3595" width="18" style="68" bestFit="1" customWidth="1"/>
    <col min="3596" max="3596" width="11" style="68" bestFit="1" customWidth="1"/>
    <col min="3597" max="3840" width="9.33203125" style="68"/>
    <col min="3841" max="3841" width="18.5" style="68" customWidth="1"/>
    <col min="3842" max="3842" width="59.1640625" style="68" customWidth="1"/>
    <col min="3843" max="3843" width="23.5" style="68" customWidth="1"/>
    <col min="3844" max="3845" width="20.6640625" style="68" bestFit="1" customWidth="1"/>
    <col min="3846" max="3846" width="19.33203125" style="68" bestFit="1" customWidth="1"/>
    <col min="3847" max="3847" width="18.33203125" style="68" bestFit="1" customWidth="1"/>
    <col min="3848" max="3848" width="21.5" style="68" bestFit="1" customWidth="1"/>
    <col min="3849" max="3849" width="18" style="68" bestFit="1" customWidth="1"/>
    <col min="3850" max="3850" width="11" style="68" bestFit="1" customWidth="1"/>
    <col min="3851" max="3851" width="18" style="68" bestFit="1" customWidth="1"/>
    <col min="3852" max="3852" width="11" style="68" bestFit="1" customWidth="1"/>
    <col min="3853" max="4096" width="9.33203125" style="68"/>
    <col min="4097" max="4097" width="18.5" style="68" customWidth="1"/>
    <col min="4098" max="4098" width="59.1640625" style="68" customWidth="1"/>
    <col min="4099" max="4099" width="23.5" style="68" customWidth="1"/>
    <col min="4100" max="4101" width="20.6640625" style="68" bestFit="1" customWidth="1"/>
    <col min="4102" max="4102" width="19.33203125" style="68" bestFit="1" customWidth="1"/>
    <col min="4103" max="4103" width="18.33203125" style="68" bestFit="1" customWidth="1"/>
    <col min="4104" max="4104" width="21.5" style="68" bestFit="1" customWidth="1"/>
    <col min="4105" max="4105" width="18" style="68" bestFit="1" customWidth="1"/>
    <col min="4106" max="4106" width="11" style="68" bestFit="1" customWidth="1"/>
    <col min="4107" max="4107" width="18" style="68" bestFit="1" customWidth="1"/>
    <col min="4108" max="4108" width="11" style="68" bestFit="1" customWidth="1"/>
    <col min="4109" max="4352" width="9.33203125" style="68"/>
    <col min="4353" max="4353" width="18.5" style="68" customWidth="1"/>
    <col min="4354" max="4354" width="59.1640625" style="68" customWidth="1"/>
    <col min="4355" max="4355" width="23.5" style="68" customWidth="1"/>
    <col min="4356" max="4357" width="20.6640625" style="68" bestFit="1" customWidth="1"/>
    <col min="4358" max="4358" width="19.33203125" style="68" bestFit="1" customWidth="1"/>
    <col min="4359" max="4359" width="18.33203125" style="68" bestFit="1" customWidth="1"/>
    <col min="4360" max="4360" width="21.5" style="68" bestFit="1" customWidth="1"/>
    <col min="4361" max="4361" width="18" style="68" bestFit="1" customWidth="1"/>
    <col min="4362" max="4362" width="11" style="68" bestFit="1" customWidth="1"/>
    <col min="4363" max="4363" width="18" style="68" bestFit="1" customWidth="1"/>
    <col min="4364" max="4364" width="11" style="68" bestFit="1" customWidth="1"/>
    <col min="4365" max="4608" width="9.33203125" style="68"/>
    <col min="4609" max="4609" width="18.5" style="68" customWidth="1"/>
    <col min="4610" max="4610" width="59.1640625" style="68" customWidth="1"/>
    <col min="4611" max="4611" width="23.5" style="68" customWidth="1"/>
    <col min="4612" max="4613" width="20.6640625" style="68" bestFit="1" customWidth="1"/>
    <col min="4614" max="4614" width="19.33203125" style="68" bestFit="1" customWidth="1"/>
    <col min="4615" max="4615" width="18.33203125" style="68" bestFit="1" customWidth="1"/>
    <col min="4616" max="4616" width="21.5" style="68" bestFit="1" customWidth="1"/>
    <col min="4617" max="4617" width="18" style="68" bestFit="1" customWidth="1"/>
    <col min="4618" max="4618" width="11" style="68" bestFit="1" customWidth="1"/>
    <col min="4619" max="4619" width="18" style="68" bestFit="1" customWidth="1"/>
    <col min="4620" max="4620" width="11" style="68" bestFit="1" customWidth="1"/>
    <col min="4621" max="4864" width="9.33203125" style="68"/>
    <col min="4865" max="4865" width="18.5" style="68" customWidth="1"/>
    <col min="4866" max="4866" width="59.1640625" style="68" customWidth="1"/>
    <col min="4867" max="4867" width="23.5" style="68" customWidth="1"/>
    <col min="4868" max="4869" width="20.6640625" style="68" bestFit="1" customWidth="1"/>
    <col min="4870" max="4870" width="19.33203125" style="68" bestFit="1" customWidth="1"/>
    <col min="4871" max="4871" width="18.33203125" style="68" bestFit="1" customWidth="1"/>
    <col min="4872" max="4872" width="21.5" style="68" bestFit="1" customWidth="1"/>
    <col min="4873" max="4873" width="18" style="68" bestFit="1" customWidth="1"/>
    <col min="4874" max="4874" width="11" style="68" bestFit="1" customWidth="1"/>
    <col min="4875" max="4875" width="18" style="68" bestFit="1" customWidth="1"/>
    <col min="4876" max="4876" width="11" style="68" bestFit="1" customWidth="1"/>
    <col min="4877" max="5120" width="9.33203125" style="68"/>
    <col min="5121" max="5121" width="18.5" style="68" customWidth="1"/>
    <col min="5122" max="5122" width="59.1640625" style="68" customWidth="1"/>
    <col min="5123" max="5123" width="23.5" style="68" customWidth="1"/>
    <col min="5124" max="5125" width="20.6640625" style="68" bestFit="1" customWidth="1"/>
    <col min="5126" max="5126" width="19.33203125" style="68" bestFit="1" customWidth="1"/>
    <col min="5127" max="5127" width="18.33203125" style="68" bestFit="1" customWidth="1"/>
    <col min="5128" max="5128" width="21.5" style="68" bestFit="1" customWidth="1"/>
    <col min="5129" max="5129" width="18" style="68" bestFit="1" customWidth="1"/>
    <col min="5130" max="5130" width="11" style="68" bestFit="1" customWidth="1"/>
    <col min="5131" max="5131" width="18" style="68" bestFit="1" customWidth="1"/>
    <col min="5132" max="5132" width="11" style="68" bestFit="1" customWidth="1"/>
    <col min="5133" max="5376" width="9.33203125" style="68"/>
    <col min="5377" max="5377" width="18.5" style="68" customWidth="1"/>
    <col min="5378" max="5378" width="59.1640625" style="68" customWidth="1"/>
    <col min="5379" max="5379" width="23.5" style="68" customWidth="1"/>
    <col min="5380" max="5381" width="20.6640625" style="68" bestFit="1" customWidth="1"/>
    <col min="5382" max="5382" width="19.33203125" style="68" bestFit="1" customWidth="1"/>
    <col min="5383" max="5383" width="18.33203125" style="68" bestFit="1" customWidth="1"/>
    <col min="5384" max="5384" width="21.5" style="68" bestFit="1" customWidth="1"/>
    <col min="5385" max="5385" width="18" style="68" bestFit="1" customWidth="1"/>
    <col min="5386" max="5386" width="11" style="68" bestFit="1" customWidth="1"/>
    <col min="5387" max="5387" width="18" style="68" bestFit="1" customWidth="1"/>
    <col min="5388" max="5388" width="11" style="68" bestFit="1" customWidth="1"/>
    <col min="5389" max="5632" width="9.33203125" style="68"/>
    <col min="5633" max="5633" width="18.5" style="68" customWidth="1"/>
    <col min="5634" max="5634" width="59.1640625" style="68" customWidth="1"/>
    <col min="5635" max="5635" width="23.5" style="68" customWidth="1"/>
    <col min="5636" max="5637" width="20.6640625" style="68" bestFit="1" customWidth="1"/>
    <col min="5638" max="5638" width="19.33203125" style="68" bestFit="1" customWidth="1"/>
    <col min="5639" max="5639" width="18.33203125" style="68" bestFit="1" customWidth="1"/>
    <col min="5640" max="5640" width="21.5" style="68" bestFit="1" customWidth="1"/>
    <col min="5641" max="5641" width="18" style="68" bestFit="1" customWidth="1"/>
    <col min="5642" max="5642" width="11" style="68" bestFit="1" customWidth="1"/>
    <col min="5643" max="5643" width="18" style="68" bestFit="1" customWidth="1"/>
    <col min="5644" max="5644" width="11" style="68" bestFit="1" customWidth="1"/>
    <col min="5645" max="5888" width="9.33203125" style="68"/>
    <col min="5889" max="5889" width="18.5" style="68" customWidth="1"/>
    <col min="5890" max="5890" width="59.1640625" style="68" customWidth="1"/>
    <col min="5891" max="5891" width="23.5" style="68" customWidth="1"/>
    <col min="5892" max="5893" width="20.6640625" style="68" bestFit="1" customWidth="1"/>
    <col min="5894" max="5894" width="19.33203125" style="68" bestFit="1" customWidth="1"/>
    <col min="5895" max="5895" width="18.33203125" style="68" bestFit="1" customWidth="1"/>
    <col min="5896" max="5896" width="21.5" style="68" bestFit="1" customWidth="1"/>
    <col min="5897" max="5897" width="18" style="68" bestFit="1" customWidth="1"/>
    <col min="5898" max="5898" width="11" style="68" bestFit="1" customWidth="1"/>
    <col min="5899" max="5899" width="18" style="68" bestFit="1" customWidth="1"/>
    <col min="5900" max="5900" width="11" style="68" bestFit="1" customWidth="1"/>
    <col min="5901" max="6144" width="9.33203125" style="68"/>
    <col min="6145" max="6145" width="18.5" style="68" customWidth="1"/>
    <col min="6146" max="6146" width="59.1640625" style="68" customWidth="1"/>
    <col min="6147" max="6147" width="23.5" style="68" customWidth="1"/>
    <col min="6148" max="6149" width="20.6640625" style="68" bestFit="1" customWidth="1"/>
    <col min="6150" max="6150" width="19.33203125" style="68" bestFit="1" customWidth="1"/>
    <col min="6151" max="6151" width="18.33203125" style="68" bestFit="1" customWidth="1"/>
    <col min="6152" max="6152" width="21.5" style="68" bestFit="1" customWidth="1"/>
    <col min="6153" max="6153" width="18" style="68" bestFit="1" customWidth="1"/>
    <col min="6154" max="6154" width="11" style="68" bestFit="1" customWidth="1"/>
    <col min="6155" max="6155" width="18" style="68" bestFit="1" customWidth="1"/>
    <col min="6156" max="6156" width="11" style="68" bestFit="1" customWidth="1"/>
    <col min="6157" max="6400" width="9.33203125" style="68"/>
    <col min="6401" max="6401" width="18.5" style="68" customWidth="1"/>
    <col min="6402" max="6402" width="59.1640625" style="68" customWidth="1"/>
    <col min="6403" max="6403" width="23.5" style="68" customWidth="1"/>
    <col min="6404" max="6405" width="20.6640625" style="68" bestFit="1" customWidth="1"/>
    <col min="6406" max="6406" width="19.33203125" style="68" bestFit="1" customWidth="1"/>
    <col min="6407" max="6407" width="18.33203125" style="68" bestFit="1" customWidth="1"/>
    <col min="6408" max="6408" width="21.5" style="68" bestFit="1" customWidth="1"/>
    <col min="6409" max="6409" width="18" style="68" bestFit="1" customWidth="1"/>
    <col min="6410" max="6410" width="11" style="68" bestFit="1" customWidth="1"/>
    <col min="6411" max="6411" width="18" style="68" bestFit="1" customWidth="1"/>
    <col min="6412" max="6412" width="11" style="68" bestFit="1" customWidth="1"/>
    <col min="6413" max="6656" width="9.33203125" style="68"/>
    <col min="6657" max="6657" width="18.5" style="68" customWidth="1"/>
    <col min="6658" max="6658" width="59.1640625" style="68" customWidth="1"/>
    <col min="6659" max="6659" width="23.5" style="68" customWidth="1"/>
    <col min="6660" max="6661" width="20.6640625" style="68" bestFit="1" customWidth="1"/>
    <col min="6662" max="6662" width="19.33203125" style="68" bestFit="1" customWidth="1"/>
    <col min="6663" max="6663" width="18.33203125" style="68" bestFit="1" customWidth="1"/>
    <col min="6664" max="6664" width="21.5" style="68" bestFit="1" customWidth="1"/>
    <col min="6665" max="6665" width="18" style="68" bestFit="1" customWidth="1"/>
    <col min="6666" max="6666" width="11" style="68" bestFit="1" customWidth="1"/>
    <col min="6667" max="6667" width="18" style="68" bestFit="1" customWidth="1"/>
    <col min="6668" max="6668" width="11" style="68" bestFit="1" customWidth="1"/>
    <col min="6669" max="6912" width="9.33203125" style="68"/>
    <col min="6913" max="6913" width="18.5" style="68" customWidth="1"/>
    <col min="6914" max="6914" width="59.1640625" style="68" customWidth="1"/>
    <col min="6915" max="6915" width="23.5" style="68" customWidth="1"/>
    <col min="6916" max="6917" width="20.6640625" style="68" bestFit="1" customWidth="1"/>
    <col min="6918" max="6918" width="19.33203125" style="68" bestFit="1" customWidth="1"/>
    <col min="6919" max="6919" width="18.33203125" style="68" bestFit="1" customWidth="1"/>
    <col min="6920" max="6920" width="21.5" style="68" bestFit="1" customWidth="1"/>
    <col min="6921" max="6921" width="18" style="68" bestFit="1" customWidth="1"/>
    <col min="6922" max="6922" width="11" style="68" bestFit="1" customWidth="1"/>
    <col min="6923" max="6923" width="18" style="68" bestFit="1" customWidth="1"/>
    <col min="6924" max="6924" width="11" style="68" bestFit="1" customWidth="1"/>
    <col min="6925" max="7168" width="9.33203125" style="68"/>
    <col min="7169" max="7169" width="18.5" style="68" customWidth="1"/>
    <col min="7170" max="7170" width="59.1640625" style="68" customWidth="1"/>
    <col min="7171" max="7171" width="23.5" style="68" customWidth="1"/>
    <col min="7172" max="7173" width="20.6640625" style="68" bestFit="1" customWidth="1"/>
    <col min="7174" max="7174" width="19.33203125" style="68" bestFit="1" customWidth="1"/>
    <col min="7175" max="7175" width="18.33203125" style="68" bestFit="1" customWidth="1"/>
    <col min="7176" max="7176" width="21.5" style="68" bestFit="1" customWidth="1"/>
    <col min="7177" max="7177" width="18" style="68" bestFit="1" customWidth="1"/>
    <col min="7178" max="7178" width="11" style="68" bestFit="1" customWidth="1"/>
    <col min="7179" max="7179" width="18" style="68" bestFit="1" customWidth="1"/>
    <col min="7180" max="7180" width="11" style="68" bestFit="1" customWidth="1"/>
    <col min="7181" max="7424" width="9.33203125" style="68"/>
    <col min="7425" max="7425" width="18.5" style="68" customWidth="1"/>
    <col min="7426" max="7426" width="59.1640625" style="68" customWidth="1"/>
    <col min="7427" max="7427" width="23.5" style="68" customWidth="1"/>
    <col min="7428" max="7429" width="20.6640625" style="68" bestFit="1" customWidth="1"/>
    <col min="7430" max="7430" width="19.33203125" style="68" bestFit="1" customWidth="1"/>
    <col min="7431" max="7431" width="18.33203125" style="68" bestFit="1" customWidth="1"/>
    <col min="7432" max="7432" width="21.5" style="68" bestFit="1" customWidth="1"/>
    <col min="7433" max="7433" width="18" style="68" bestFit="1" customWidth="1"/>
    <col min="7434" max="7434" width="11" style="68" bestFit="1" customWidth="1"/>
    <col min="7435" max="7435" width="18" style="68" bestFit="1" customWidth="1"/>
    <col min="7436" max="7436" width="11" style="68" bestFit="1" customWidth="1"/>
    <col min="7437" max="7680" width="9.33203125" style="68"/>
    <col min="7681" max="7681" width="18.5" style="68" customWidth="1"/>
    <col min="7682" max="7682" width="59.1640625" style="68" customWidth="1"/>
    <col min="7683" max="7683" width="23.5" style="68" customWidth="1"/>
    <col min="7684" max="7685" width="20.6640625" style="68" bestFit="1" customWidth="1"/>
    <col min="7686" max="7686" width="19.33203125" style="68" bestFit="1" customWidth="1"/>
    <col min="7687" max="7687" width="18.33203125" style="68" bestFit="1" customWidth="1"/>
    <col min="7688" max="7688" width="21.5" style="68" bestFit="1" customWidth="1"/>
    <col min="7689" max="7689" width="18" style="68" bestFit="1" customWidth="1"/>
    <col min="7690" max="7690" width="11" style="68" bestFit="1" customWidth="1"/>
    <col min="7691" max="7691" width="18" style="68" bestFit="1" customWidth="1"/>
    <col min="7692" max="7692" width="11" style="68" bestFit="1" customWidth="1"/>
    <col min="7693" max="7936" width="9.33203125" style="68"/>
    <col min="7937" max="7937" width="18.5" style="68" customWidth="1"/>
    <col min="7938" max="7938" width="59.1640625" style="68" customWidth="1"/>
    <col min="7939" max="7939" width="23.5" style="68" customWidth="1"/>
    <col min="7940" max="7941" width="20.6640625" style="68" bestFit="1" customWidth="1"/>
    <col min="7942" max="7942" width="19.33203125" style="68" bestFit="1" customWidth="1"/>
    <col min="7943" max="7943" width="18.33203125" style="68" bestFit="1" customWidth="1"/>
    <col min="7944" max="7944" width="21.5" style="68" bestFit="1" customWidth="1"/>
    <col min="7945" max="7945" width="18" style="68" bestFit="1" customWidth="1"/>
    <col min="7946" max="7946" width="11" style="68" bestFit="1" customWidth="1"/>
    <col min="7947" max="7947" width="18" style="68" bestFit="1" customWidth="1"/>
    <col min="7948" max="7948" width="11" style="68" bestFit="1" customWidth="1"/>
    <col min="7949" max="8192" width="9.33203125" style="68"/>
    <col min="8193" max="8193" width="18.5" style="68" customWidth="1"/>
    <col min="8194" max="8194" width="59.1640625" style="68" customWidth="1"/>
    <col min="8195" max="8195" width="23.5" style="68" customWidth="1"/>
    <col min="8196" max="8197" width="20.6640625" style="68" bestFit="1" customWidth="1"/>
    <col min="8198" max="8198" width="19.33203125" style="68" bestFit="1" customWidth="1"/>
    <col min="8199" max="8199" width="18.33203125" style="68" bestFit="1" customWidth="1"/>
    <col min="8200" max="8200" width="21.5" style="68" bestFit="1" customWidth="1"/>
    <col min="8201" max="8201" width="18" style="68" bestFit="1" customWidth="1"/>
    <col min="8202" max="8202" width="11" style="68" bestFit="1" customWidth="1"/>
    <col min="8203" max="8203" width="18" style="68" bestFit="1" customWidth="1"/>
    <col min="8204" max="8204" width="11" style="68" bestFit="1" customWidth="1"/>
    <col min="8205" max="8448" width="9.33203125" style="68"/>
    <col min="8449" max="8449" width="18.5" style="68" customWidth="1"/>
    <col min="8450" max="8450" width="59.1640625" style="68" customWidth="1"/>
    <col min="8451" max="8451" width="23.5" style="68" customWidth="1"/>
    <col min="8452" max="8453" width="20.6640625" style="68" bestFit="1" customWidth="1"/>
    <col min="8454" max="8454" width="19.33203125" style="68" bestFit="1" customWidth="1"/>
    <col min="8455" max="8455" width="18.33203125" style="68" bestFit="1" customWidth="1"/>
    <col min="8456" max="8456" width="21.5" style="68" bestFit="1" customWidth="1"/>
    <col min="8457" max="8457" width="18" style="68" bestFit="1" customWidth="1"/>
    <col min="8458" max="8458" width="11" style="68" bestFit="1" customWidth="1"/>
    <col min="8459" max="8459" width="18" style="68" bestFit="1" customWidth="1"/>
    <col min="8460" max="8460" width="11" style="68" bestFit="1" customWidth="1"/>
    <col min="8461" max="8704" width="9.33203125" style="68"/>
    <col min="8705" max="8705" width="18.5" style="68" customWidth="1"/>
    <col min="8706" max="8706" width="59.1640625" style="68" customWidth="1"/>
    <col min="8707" max="8707" width="23.5" style="68" customWidth="1"/>
    <col min="8708" max="8709" width="20.6640625" style="68" bestFit="1" customWidth="1"/>
    <col min="8710" max="8710" width="19.33203125" style="68" bestFit="1" customWidth="1"/>
    <col min="8711" max="8711" width="18.33203125" style="68" bestFit="1" customWidth="1"/>
    <col min="8712" max="8712" width="21.5" style="68" bestFit="1" customWidth="1"/>
    <col min="8713" max="8713" width="18" style="68" bestFit="1" customWidth="1"/>
    <col min="8714" max="8714" width="11" style="68" bestFit="1" customWidth="1"/>
    <col min="8715" max="8715" width="18" style="68" bestFit="1" customWidth="1"/>
    <col min="8716" max="8716" width="11" style="68" bestFit="1" customWidth="1"/>
    <col min="8717" max="8960" width="9.33203125" style="68"/>
    <col min="8961" max="8961" width="18.5" style="68" customWidth="1"/>
    <col min="8962" max="8962" width="59.1640625" style="68" customWidth="1"/>
    <col min="8963" max="8963" width="23.5" style="68" customWidth="1"/>
    <col min="8964" max="8965" width="20.6640625" style="68" bestFit="1" customWidth="1"/>
    <col min="8966" max="8966" width="19.33203125" style="68" bestFit="1" customWidth="1"/>
    <col min="8967" max="8967" width="18.33203125" style="68" bestFit="1" customWidth="1"/>
    <col min="8968" max="8968" width="21.5" style="68" bestFit="1" customWidth="1"/>
    <col min="8969" max="8969" width="18" style="68" bestFit="1" customWidth="1"/>
    <col min="8970" max="8970" width="11" style="68" bestFit="1" customWidth="1"/>
    <col min="8971" max="8971" width="18" style="68" bestFit="1" customWidth="1"/>
    <col min="8972" max="8972" width="11" style="68" bestFit="1" customWidth="1"/>
    <col min="8973" max="9216" width="9.33203125" style="68"/>
    <col min="9217" max="9217" width="18.5" style="68" customWidth="1"/>
    <col min="9218" max="9218" width="59.1640625" style="68" customWidth="1"/>
    <col min="9219" max="9219" width="23.5" style="68" customWidth="1"/>
    <col min="9220" max="9221" width="20.6640625" style="68" bestFit="1" customWidth="1"/>
    <col min="9222" max="9222" width="19.33203125" style="68" bestFit="1" customWidth="1"/>
    <col min="9223" max="9223" width="18.33203125" style="68" bestFit="1" customWidth="1"/>
    <col min="9224" max="9224" width="21.5" style="68" bestFit="1" customWidth="1"/>
    <col min="9225" max="9225" width="18" style="68" bestFit="1" customWidth="1"/>
    <col min="9226" max="9226" width="11" style="68" bestFit="1" customWidth="1"/>
    <col min="9227" max="9227" width="18" style="68" bestFit="1" customWidth="1"/>
    <col min="9228" max="9228" width="11" style="68" bestFit="1" customWidth="1"/>
    <col min="9229" max="9472" width="9.33203125" style="68"/>
    <col min="9473" max="9473" width="18.5" style="68" customWidth="1"/>
    <col min="9474" max="9474" width="59.1640625" style="68" customWidth="1"/>
    <col min="9475" max="9475" width="23.5" style="68" customWidth="1"/>
    <col min="9476" max="9477" width="20.6640625" style="68" bestFit="1" customWidth="1"/>
    <col min="9478" max="9478" width="19.33203125" style="68" bestFit="1" customWidth="1"/>
    <col min="9479" max="9479" width="18.33203125" style="68" bestFit="1" customWidth="1"/>
    <col min="9480" max="9480" width="21.5" style="68" bestFit="1" customWidth="1"/>
    <col min="9481" max="9481" width="18" style="68" bestFit="1" customWidth="1"/>
    <col min="9482" max="9482" width="11" style="68" bestFit="1" customWidth="1"/>
    <col min="9483" max="9483" width="18" style="68" bestFit="1" customWidth="1"/>
    <col min="9484" max="9484" width="11" style="68" bestFit="1" customWidth="1"/>
    <col min="9485" max="9728" width="9.33203125" style="68"/>
    <col min="9729" max="9729" width="18.5" style="68" customWidth="1"/>
    <col min="9730" max="9730" width="59.1640625" style="68" customWidth="1"/>
    <col min="9731" max="9731" width="23.5" style="68" customWidth="1"/>
    <col min="9732" max="9733" width="20.6640625" style="68" bestFit="1" customWidth="1"/>
    <col min="9734" max="9734" width="19.33203125" style="68" bestFit="1" customWidth="1"/>
    <col min="9735" max="9735" width="18.33203125" style="68" bestFit="1" customWidth="1"/>
    <col min="9736" max="9736" width="21.5" style="68" bestFit="1" customWidth="1"/>
    <col min="9737" max="9737" width="18" style="68" bestFit="1" customWidth="1"/>
    <col min="9738" max="9738" width="11" style="68" bestFit="1" customWidth="1"/>
    <col min="9739" max="9739" width="18" style="68" bestFit="1" customWidth="1"/>
    <col min="9740" max="9740" width="11" style="68" bestFit="1" customWidth="1"/>
    <col min="9741" max="9984" width="9.33203125" style="68"/>
    <col min="9985" max="9985" width="18.5" style="68" customWidth="1"/>
    <col min="9986" max="9986" width="59.1640625" style="68" customWidth="1"/>
    <col min="9987" max="9987" width="23.5" style="68" customWidth="1"/>
    <col min="9988" max="9989" width="20.6640625" style="68" bestFit="1" customWidth="1"/>
    <col min="9990" max="9990" width="19.33203125" style="68" bestFit="1" customWidth="1"/>
    <col min="9991" max="9991" width="18.33203125" style="68" bestFit="1" customWidth="1"/>
    <col min="9992" max="9992" width="21.5" style="68" bestFit="1" customWidth="1"/>
    <col min="9993" max="9993" width="18" style="68" bestFit="1" customWidth="1"/>
    <col min="9994" max="9994" width="11" style="68" bestFit="1" customWidth="1"/>
    <col min="9995" max="9995" width="18" style="68" bestFit="1" customWidth="1"/>
    <col min="9996" max="9996" width="11" style="68" bestFit="1" customWidth="1"/>
    <col min="9997" max="10240" width="9.33203125" style="68"/>
    <col min="10241" max="10241" width="18.5" style="68" customWidth="1"/>
    <col min="10242" max="10242" width="59.1640625" style="68" customWidth="1"/>
    <col min="10243" max="10243" width="23.5" style="68" customWidth="1"/>
    <col min="10244" max="10245" width="20.6640625" style="68" bestFit="1" customWidth="1"/>
    <col min="10246" max="10246" width="19.33203125" style="68" bestFit="1" customWidth="1"/>
    <col min="10247" max="10247" width="18.33203125" style="68" bestFit="1" customWidth="1"/>
    <col min="10248" max="10248" width="21.5" style="68" bestFit="1" customWidth="1"/>
    <col min="10249" max="10249" width="18" style="68" bestFit="1" customWidth="1"/>
    <col min="10250" max="10250" width="11" style="68" bestFit="1" customWidth="1"/>
    <col min="10251" max="10251" width="18" style="68" bestFit="1" customWidth="1"/>
    <col min="10252" max="10252" width="11" style="68" bestFit="1" customWidth="1"/>
    <col min="10253" max="10496" width="9.33203125" style="68"/>
    <col min="10497" max="10497" width="18.5" style="68" customWidth="1"/>
    <col min="10498" max="10498" width="59.1640625" style="68" customWidth="1"/>
    <col min="10499" max="10499" width="23.5" style="68" customWidth="1"/>
    <col min="10500" max="10501" width="20.6640625" style="68" bestFit="1" customWidth="1"/>
    <col min="10502" max="10502" width="19.33203125" style="68" bestFit="1" customWidth="1"/>
    <col min="10503" max="10503" width="18.33203125" style="68" bestFit="1" customWidth="1"/>
    <col min="10504" max="10504" width="21.5" style="68" bestFit="1" customWidth="1"/>
    <col min="10505" max="10505" width="18" style="68" bestFit="1" customWidth="1"/>
    <col min="10506" max="10506" width="11" style="68" bestFit="1" customWidth="1"/>
    <col min="10507" max="10507" width="18" style="68" bestFit="1" customWidth="1"/>
    <col min="10508" max="10508" width="11" style="68" bestFit="1" customWidth="1"/>
    <col min="10509" max="10752" width="9.33203125" style="68"/>
    <col min="10753" max="10753" width="18.5" style="68" customWidth="1"/>
    <col min="10754" max="10754" width="59.1640625" style="68" customWidth="1"/>
    <col min="10755" max="10755" width="23.5" style="68" customWidth="1"/>
    <col min="10756" max="10757" width="20.6640625" style="68" bestFit="1" customWidth="1"/>
    <col min="10758" max="10758" width="19.33203125" style="68" bestFit="1" customWidth="1"/>
    <col min="10759" max="10759" width="18.33203125" style="68" bestFit="1" customWidth="1"/>
    <col min="10760" max="10760" width="21.5" style="68" bestFit="1" customWidth="1"/>
    <col min="10761" max="10761" width="18" style="68" bestFit="1" customWidth="1"/>
    <col min="10762" max="10762" width="11" style="68" bestFit="1" customWidth="1"/>
    <col min="10763" max="10763" width="18" style="68" bestFit="1" customWidth="1"/>
    <col min="10764" max="10764" width="11" style="68" bestFit="1" customWidth="1"/>
    <col min="10765" max="11008" width="9.33203125" style="68"/>
    <col min="11009" max="11009" width="18.5" style="68" customWidth="1"/>
    <col min="11010" max="11010" width="59.1640625" style="68" customWidth="1"/>
    <col min="11011" max="11011" width="23.5" style="68" customWidth="1"/>
    <col min="11012" max="11013" width="20.6640625" style="68" bestFit="1" customWidth="1"/>
    <col min="11014" max="11014" width="19.33203125" style="68" bestFit="1" customWidth="1"/>
    <col min="11015" max="11015" width="18.33203125" style="68" bestFit="1" customWidth="1"/>
    <col min="11016" max="11016" width="21.5" style="68" bestFit="1" customWidth="1"/>
    <col min="11017" max="11017" width="18" style="68" bestFit="1" customWidth="1"/>
    <col min="11018" max="11018" width="11" style="68" bestFit="1" customWidth="1"/>
    <col min="11019" max="11019" width="18" style="68" bestFit="1" customWidth="1"/>
    <col min="11020" max="11020" width="11" style="68" bestFit="1" customWidth="1"/>
    <col min="11021" max="11264" width="9.33203125" style="68"/>
    <col min="11265" max="11265" width="18.5" style="68" customWidth="1"/>
    <col min="11266" max="11266" width="59.1640625" style="68" customWidth="1"/>
    <col min="11267" max="11267" width="23.5" style="68" customWidth="1"/>
    <col min="11268" max="11269" width="20.6640625" style="68" bestFit="1" customWidth="1"/>
    <col min="11270" max="11270" width="19.33203125" style="68" bestFit="1" customWidth="1"/>
    <col min="11271" max="11271" width="18.33203125" style="68" bestFit="1" customWidth="1"/>
    <col min="11272" max="11272" width="21.5" style="68" bestFit="1" customWidth="1"/>
    <col min="11273" max="11273" width="18" style="68" bestFit="1" customWidth="1"/>
    <col min="11274" max="11274" width="11" style="68" bestFit="1" customWidth="1"/>
    <col min="11275" max="11275" width="18" style="68" bestFit="1" customWidth="1"/>
    <col min="11276" max="11276" width="11" style="68" bestFit="1" customWidth="1"/>
    <col min="11277" max="11520" width="9.33203125" style="68"/>
    <col min="11521" max="11521" width="18.5" style="68" customWidth="1"/>
    <col min="11522" max="11522" width="59.1640625" style="68" customWidth="1"/>
    <col min="11523" max="11523" width="23.5" style="68" customWidth="1"/>
    <col min="11524" max="11525" width="20.6640625" style="68" bestFit="1" customWidth="1"/>
    <col min="11526" max="11526" width="19.33203125" style="68" bestFit="1" customWidth="1"/>
    <col min="11527" max="11527" width="18.33203125" style="68" bestFit="1" customWidth="1"/>
    <col min="11528" max="11528" width="21.5" style="68" bestFit="1" customWidth="1"/>
    <col min="11529" max="11529" width="18" style="68" bestFit="1" customWidth="1"/>
    <col min="11530" max="11530" width="11" style="68" bestFit="1" customWidth="1"/>
    <col min="11531" max="11531" width="18" style="68" bestFit="1" customWidth="1"/>
    <col min="11532" max="11532" width="11" style="68" bestFit="1" customWidth="1"/>
    <col min="11533" max="11776" width="9.33203125" style="68"/>
    <col min="11777" max="11777" width="18.5" style="68" customWidth="1"/>
    <col min="11778" max="11778" width="59.1640625" style="68" customWidth="1"/>
    <col min="11779" max="11779" width="23.5" style="68" customWidth="1"/>
    <col min="11780" max="11781" width="20.6640625" style="68" bestFit="1" customWidth="1"/>
    <col min="11782" max="11782" width="19.33203125" style="68" bestFit="1" customWidth="1"/>
    <col min="11783" max="11783" width="18.33203125" style="68" bestFit="1" customWidth="1"/>
    <col min="11784" max="11784" width="21.5" style="68" bestFit="1" customWidth="1"/>
    <col min="11785" max="11785" width="18" style="68" bestFit="1" customWidth="1"/>
    <col min="11786" max="11786" width="11" style="68" bestFit="1" customWidth="1"/>
    <col min="11787" max="11787" width="18" style="68" bestFit="1" customWidth="1"/>
    <col min="11788" max="11788" width="11" style="68" bestFit="1" customWidth="1"/>
    <col min="11789" max="12032" width="9.33203125" style="68"/>
    <col min="12033" max="12033" width="18.5" style="68" customWidth="1"/>
    <col min="12034" max="12034" width="59.1640625" style="68" customWidth="1"/>
    <col min="12035" max="12035" width="23.5" style="68" customWidth="1"/>
    <col min="12036" max="12037" width="20.6640625" style="68" bestFit="1" customWidth="1"/>
    <col min="12038" max="12038" width="19.33203125" style="68" bestFit="1" customWidth="1"/>
    <col min="12039" max="12039" width="18.33203125" style="68" bestFit="1" customWidth="1"/>
    <col min="12040" max="12040" width="21.5" style="68" bestFit="1" customWidth="1"/>
    <col min="12041" max="12041" width="18" style="68" bestFit="1" customWidth="1"/>
    <col min="12042" max="12042" width="11" style="68" bestFit="1" customWidth="1"/>
    <col min="12043" max="12043" width="18" style="68" bestFit="1" customWidth="1"/>
    <col min="12044" max="12044" width="11" style="68" bestFit="1" customWidth="1"/>
    <col min="12045" max="12288" width="9.33203125" style="68"/>
    <col min="12289" max="12289" width="18.5" style="68" customWidth="1"/>
    <col min="12290" max="12290" width="59.1640625" style="68" customWidth="1"/>
    <col min="12291" max="12291" width="23.5" style="68" customWidth="1"/>
    <col min="12292" max="12293" width="20.6640625" style="68" bestFit="1" customWidth="1"/>
    <col min="12294" max="12294" width="19.33203125" style="68" bestFit="1" customWidth="1"/>
    <col min="12295" max="12295" width="18.33203125" style="68" bestFit="1" customWidth="1"/>
    <col min="12296" max="12296" width="21.5" style="68" bestFit="1" customWidth="1"/>
    <col min="12297" max="12297" width="18" style="68" bestFit="1" customWidth="1"/>
    <col min="12298" max="12298" width="11" style="68" bestFit="1" customWidth="1"/>
    <col min="12299" max="12299" width="18" style="68" bestFit="1" customWidth="1"/>
    <col min="12300" max="12300" width="11" style="68" bestFit="1" customWidth="1"/>
    <col min="12301" max="12544" width="9.33203125" style="68"/>
    <col min="12545" max="12545" width="18.5" style="68" customWidth="1"/>
    <col min="12546" max="12546" width="59.1640625" style="68" customWidth="1"/>
    <col min="12547" max="12547" width="23.5" style="68" customWidth="1"/>
    <col min="12548" max="12549" width="20.6640625" style="68" bestFit="1" customWidth="1"/>
    <col min="12550" max="12550" width="19.33203125" style="68" bestFit="1" customWidth="1"/>
    <col min="12551" max="12551" width="18.33203125" style="68" bestFit="1" customWidth="1"/>
    <col min="12552" max="12552" width="21.5" style="68" bestFit="1" customWidth="1"/>
    <col min="12553" max="12553" width="18" style="68" bestFit="1" customWidth="1"/>
    <col min="12554" max="12554" width="11" style="68" bestFit="1" customWidth="1"/>
    <col min="12555" max="12555" width="18" style="68" bestFit="1" customWidth="1"/>
    <col min="12556" max="12556" width="11" style="68" bestFit="1" customWidth="1"/>
    <col min="12557" max="12800" width="9.33203125" style="68"/>
    <col min="12801" max="12801" width="18.5" style="68" customWidth="1"/>
    <col min="12802" max="12802" width="59.1640625" style="68" customWidth="1"/>
    <col min="12803" max="12803" width="23.5" style="68" customWidth="1"/>
    <col min="12804" max="12805" width="20.6640625" style="68" bestFit="1" customWidth="1"/>
    <col min="12806" max="12806" width="19.33203125" style="68" bestFit="1" customWidth="1"/>
    <col min="12807" max="12807" width="18.33203125" style="68" bestFit="1" customWidth="1"/>
    <col min="12808" max="12808" width="21.5" style="68" bestFit="1" customWidth="1"/>
    <col min="12809" max="12809" width="18" style="68" bestFit="1" customWidth="1"/>
    <col min="12810" max="12810" width="11" style="68" bestFit="1" customWidth="1"/>
    <col min="12811" max="12811" width="18" style="68" bestFit="1" customWidth="1"/>
    <col min="12812" max="12812" width="11" style="68" bestFit="1" customWidth="1"/>
    <col min="12813" max="13056" width="9.33203125" style="68"/>
    <col min="13057" max="13057" width="18.5" style="68" customWidth="1"/>
    <col min="13058" max="13058" width="59.1640625" style="68" customWidth="1"/>
    <col min="13059" max="13059" width="23.5" style="68" customWidth="1"/>
    <col min="13060" max="13061" width="20.6640625" style="68" bestFit="1" customWidth="1"/>
    <col min="13062" max="13062" width="19.33203125" style="68" bestFit="1" customWidth="1"/>
    <col min="13063" max="13063" width="18.33203125" style="68" bestFit="1" customWidth="1"/>
    <col min="13064" max="13064" width="21.5" style="68" bestFit="1" customWidth="1"/>
    <col min="13065" max="13065" width="18" style="68" bestFit="1" customWidth="1"/>
    <col min="13066" max="13066" width="11" style="68" bestFit="1" customWidth="1"/>
    <col min="13067" max="13067" width="18" style="68" bestFit="1" customWidth="1"/>
    <col min="13068" max="13068" width="11" style="68" bestFit="1" customWidth="1"/>
    <col min="13069" max="13312" width="9.33203125" style="68"/>
    <col min="13313" max="13313" width="18.5" style="68" customWidth="1"/>
    <col min="13314" max="13314" width="59.1640625" style="68" customWidth="1"/>
    <col min="13315" max="13315" width="23.5" style="68" customWidth="1"/>
    <col min="13316" max="13317" width="20.6640625" style="68" bestFit="1" customWidth="1"/>
    <col min="13318" max="13318" width="19.33203125" style="68" bestFit="1" customWidth="1"/>
    <col min="13319" max="13319" width="18.33203125" style="68" bestFit="1" customWidth="1"/>
    <col min="13320" max="13320" width="21.5" style="68" bestFit="1" customWidth="1"/>
    <col min="13321" max="13321" width="18" style="68" bestFit="1" customWidth="1"/>
    <col min="13322" max="13322" width="11" style="68" bestFit="1" customWidth="1"/>
    <col min="13323" max="13323" width="18" style="68" bestFit="1" customWidth="1"/>
    <col min="13324" max="13324" width="11" style="68" bestFit="1" customWidth="1"/>
    <col min="13325" max="13568" width="9.33203125" style="68"/>
    <col min="13569" max="13569" width="18.5" style="68" customWidth="1"/>
    <col min="13570" max="13570" width="59.1640625" style="68" customWidth="1"/>
    <col min="13571" max="13571" width="23.5" style="68" customWidth="1"/>
    <col min="13572" max="13573" width="20.6640625" style="68" bestFit="1" customWidth="1"/>
    <col min="13574" max="13574" width="19.33203125" style="68" bestFit="1" customWidth="1"/>
    <col min="13575" max="13575" width="18.33203125" style="68" bestFit="1" customWidth="1"/>
    <col min="13576" max="13576" width="21.5" style="68" bestFit="1" customWidth="1"/>
    <col min="13577" max="13577" width="18" style="68" bestFit="1" customWidth="1"/>
    <col min="13578" max="13578" width="11" style="68" bestFit="1" customWidth="1"/>
    <col min="13579" max="13579" width="18" style="68" bestFit="1" customWidth="1"/>
    <col min="13580" max="13580" width="11" style="68" bestFit="1" customWidth="1"/>
    <col min="13581" max="13824" width="9.33203125" style="68"/>
    <col min="13825" max="13825" width="18.5" style="68" customWidth="1"/>
    <col min="13826" max="13826" width="59.1640625" style="68" customWidth="1"/>
    <col min="13827" max="13827" width="23.5" style="68" customWidth="1"/>
    <col min="13828" max="13829" width="20.6640625" style="68" bestFit="1" customWidth="1"/>
    <col min="13830" max="13830" width="19.33203125" style="68" bestFit="1" customWidth="1"/>
    <col min="13831" max="13831" width="18.33203125" style="68" bestFit="1" customWidth="1"/>
    <col min="13832" max="13832" width="21.5" style="68" bestFit="1" customWidth="1"/>
    <col min="13833" max="13833" width="18" style="68" bestFit="1" customWidth="1"/>
    <col min="13834" max="13834" width="11" style="68" bestFit="1" customWidth="1"/>
    <col min="13835" max="13835" width="18" style="68" bestFit="1" customWidth="1"/>
    <col min="13836" max="13836" width="11" style="68" bestFit="1" customWidth="1"/>
    <col min="13837" max="14080" width="9.33203125" style="68"/>
    <col min="14081" max="14081" width="18.5" style="68" customWidth="1"/>
    <col min="14082" max="14082" width="59.1640625" style="68" customWidth="1"/>
    <col min="14083" max="14083" width="23.5" style="68" customWidth="1"/>
    <col min="14084" max="14085" width="20.6640625" style="68" bestFit="1" customWidth="1"/>
    <col min="14086" max="14086" width="19.33203125" style="68" bestFit="1" customWidth="1"/>
    <col min="14087" max="14087" width="18.33203125" style="68" bestFit="1" customWidth="1"/>
    <col min="14088" max="14088" width="21.5" style="68" bestFit="1" customWidth="1"/>
    <col min="14089" max="14089" width="18" style="68" bestFit="1" customWidth="1"/>
    <col min="14090" max="14090" width="11" style="68" bestFit="1" customWidth="1"/>
    <col min="14091" max="14091" width="18" style="68" bestFit="1" customWidth="1"/>
    <col min="14092" max="14092" width="11" style="68" bestFit="1" customWidth="1"/>
    <col min="14093" max="14336" width="9.33203125" style="68"/>
    <col min="14337" max="14337" width="18.5" style="68" customWidth="1"/>
    <col min="14338" max="14338" width="59.1640625" style="68" customWidth="1"/>
    <col min="14339" max="14339" width="23.5" style="68" customWidth="1"/>
    <col min="14340" max="14341" width="20.6640625" style="68" bestFit="1" customWidth="1"/>
    <col min="14342" max="14342" width="19.33203125" style="68" bestFit="1" customWidth="1"/>
    <col min="14343" max="14343" width="18.33203125" style="68" bestFit="1" customWidth="1"/>
    <col min="14344" max="14344" width="21.5" style="68" bestFit="1" customWidth="1"/>
    <col min="14345" max="14345" width="18" style="68" bestFit="1" customWidth="1"/>
    <col min="14346" max="14346" width="11" style="68" bestFit="1" customWidth="1"/>
    <col min="14347" max="14347" width="18" style="68" bestFit="1" customWidth="1"/>
    <col min="14348" max="14348" width="11" style="68" bestFit="1" customWidth="1"/>
    <col min="14349" max="14592" width="9.33203125" style="68"/>
    <col min="14593" max="14593" width="18.5" style="68" customWidth="1"/>
    <col min="14594" max="14594" width="59.1640625" style="68" customWidth="1"/>
    <col min="14595" max="14595" width="23.5" style="68" customWidth="1"/>
    <col min="14596" max="14597" width="20.6640625" style="68" bestFit="1" customWidth="1"/>
    <col min="14598" max="14598" width="19.33203125" style="68" bestFit="1" customWidth="1"/>
    <col min="14599" max="14599" width="18.33203125" style="68" bestFit="1" customWidth="1"/>
    <col min="14600" max="14600" width="21.5" style="68" bestFit="1" customWidth="1"/>
    <col min="14601" max="14601" width="18" style="68" bestFit="1" customWidth="1"/>
    <col min="14602" max="14602" width="11" style="68" bestFit="1" customWidth="1"/>
    <col min="14603" max="14603" width="18" style="68" bestFit="1" customWidth="1"/>
    <col min="14604" max="14604" width="11" style="68" bestFit="1" customWidth="1"/>
    <col min="14605" max="14848" width="9.33203125" style="68"/>
    <col min="14849" max="14849" width="18.5" style="68" customWidth="1"/>
    <col min="14850" max="14850" width="59.1640625" style="68" customWidth="1"/>
    <col min="14851" max="14851" width="23.5" style="68" customWidth="1"/>
    <col min="14852" max="14853" width="20.6640625" style="68" bestFit="1" customWidth="1"/>
    <col min="14854" max="14854" width="19.33203125" style="68" bestFit="1" customWidth="1"/>
    <col min="14855" max="14855" width="18.33203125" style="68" bestFit="1" customWidth="1"/>
    <col min="14856" max="14856" width="21.5" style="68" bestFit="1" customWidth="1"/>
    <col min="14857" max="14857" width="18" style="68" bestFit="1" customWidth="1"/>
    <col min="14858" max="14858" width="11" style="68" bestFit="1" customWidth="1"/>
    <col min="14859" max="14859" width="18" style="68" bestFit="1" customWidth="1"/>
    <col min="14860" max="14860" width="11" style="68" bestFit="1" customWidth="1"/>
    <col min="14861" max="15104" width="9.33203125" style="68"/>
    <col min="15105" max="15105" width="18.5" style="68" customWidth="1"/>
    <col min="15106" max="15106" width="59.1640625" style="68" customWidth="1"/>
    <col min="15107" max="15107" width="23.5" style="68" customWidth="1"/>
    <col min="15108" max="15109" width="20.6640625" style="68" bestFit="1" customWidth="1"/>
    <col min="15110" max="15110" width="19.33203125" style="68" bestFit="1" customWidth="1"/>
    <col min="15111" max="15111" width="18.33203125" style="68" bestFit="1" customWidth="1"/>
    <col min="15112" max="15112" width="21.5" style="68" bestFit="1" customWidth="1"/>
    <col min="15113" max="15113" width="18" style="68" bestFit="1" customWidth="1"/>
    <col min="15114" max="15114" width="11" style="68" bestFit="1" customWidth="1"/>
    <col min="15115" max="15115" width="18" style="68" bestFit="1" customWidth="1"/>
    <col min="15116" max="15116" width="11" style="68" bestFit="1" customWidth="1"/>
    <col min="15117" max="15360" width="9.33203125" style="68"/>
    <col min="15361" max="15361" width="18.5" style="68" customWidth="1"/>
    <col min="15362" max="15362" width="59.1640625" style="68" customWidth="1"/>
    <col min="15363" max="15363" width="23.5" style="68" customWidth="1"/>
    <col min="15364" max="15365" width="20.6640625" style="68" bestFit="1" customWidth="1"/>
    <col min="15366" max="15366" width="19.33203125" style="68" bestFit="1" customWidth="1"/>
    <col min="15367" max="15367" width="18.33203125" style="68" bestFit="1" customWidth="1"/>
    <col min="15368" max="15368" width="21.5" style="68" bestFit="1" customWidth="1"/>
    <col min="15369" max="15369" width="18" style="68" bestFit="1" customWidth="1"/>
    <col min="15370" max="15370" width="11" style="68" bestFit="1" customWidth="1"/>
    <col min="15371" max="15371" width="18" style="68" bestFit="1" customWidth="1"/>
    <col min="15372" max="15372" width="11" style="68" bestFit="1" customWidth="1"/>
    <col min="15373" max="15616" width="9.33203125" style="68"/>
    <col min="15617" max="15617" width="18.5" style="68" customWidth="1"/>
    <col min="15618" max="15618" width="59.1640625" style="68" customWidth="1"/>
    <col min="15619" max="15619" width="23.5" style="68" customWidth="1"/>
    <col min="15620" max="15621" width="20.6640625" style="68" bestFit="1" customWidth="1"/>
    <col min="15622" max="15622" width="19.33203125" style="68" bestFit="1" customWidth="1"/>
    <col min="15623" max="15623" width="18.33203125" style="68" bestFit="1" customWidth="1"/>
    <col min="15624" max="15624" width="21.5" style="68" bestFit="1" customWidth="1"/>
    <col min="15625" max="15625" width="18" style="68" bestFit="1" customWidth="1"/>
    <col min="15626" max="15626" width="11" style="68" bestFit="1" customWidth="1"/>
    <col min="15627" max="15627" width="18" style="68" bestFit="1" customWidth="1"/>
    <col min="15628" max="15628" width="11" style="68" bestFit="1" customWidth="1"/>
    <col min="15629" max="15872" width="9.33203125" style="68"/>
    <col min="15873" max="15873" width="18.5" style="68" customWidth="1"/>
    <col min="15874" max="15874" width="59.1640625" style="68" customWidth="1"/>
    <col min="15875" max="15875" width="23.5" style="68" customWidth="1"/>
    <col min="15876" max="15877" width="20.6640625" style="68" bestFit="1" customWidth="1"/>
    <col min="15878" max="15878" width="19.33203125" style="68" bestFit="1" customWidth="1"/>
    <col min="15879" max="15879" width="18.33203125" style="68" bestFit="1" customWidth="1"/>
    <col min="15880" max="15880" width="21.5" style="68" bestFit="1" customWidth="1"/>
    <col min="15881" max="15881" width="18" style="68" bestFit="1" customWidth="1"/>
    <col min="15882" max="15882" width="11" style="68" bestFit="1" customWidth="1"/>
    <col min="15883" max="15883" width="18" style="68" bestFit="1" customWidth="1"/>
    <col min="15884" max="15884" width="11" style="68" bestFit="1" customWidth="1"/>
    <col min="15885" max="16128" width="9.33203125" style="68"/>
    <col min="16129" max="16129" width="18.5" style="68" customWidth="1"/>
    <col min="16130" max="16130" width="59.1640625" style="68" customWidth="1"/>
    <col min="16131" max="16131" width="23.5" style="68" customWidth="1"/>
    <col min="16132" max="16133" width="20.6640625" style="68" bestFit="1" customWidth="1"/>
    <col min="16134" max="16134" width="19.33203125" style="68" bestFit="1" customWidth="1"/>
    <col min="16135" max="16135" width="18.33203125" style="68" bestFit="1" customWidth="1"/>
    <col min="16136" max="16136" width="21.5" style="68" bestFit="1" customWidth="1"/>
    <col min="16137" max="16137" width="18" style="68" bestFit="1" customWidth="1"/>
    <col min="16138" max="16138" width="11" style="68" bestFit="1" customWidth="1"/>
    <col min="16139" max="16139" width="18" style="68" bestFit="1" customWidth="1"/>
    <col min="16140" max="16140" width="11" style="68" bestFit="1" customWidth="1"/>
    <col min="16141" max="16384" width="9.33203125" style="68"/>
  </cols>
  <sheetData>
    <row r="1" spans="1:15" ht="20.25" hidden="1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5" ht="15.75" hidden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5" ht="18" hidden="1">
      <c r="A3" s="20"/>
      <c r="B3" s="20"/>
      <c r="C3" s="20"/>
      <c r="D3" s="20"/>
      <c r="E3" s="20"/>
      <c r="F3" s="20"/>
      <c r="G3" s="20"/>
      <c r="H3" s="20"/>
      <c r="I3" s="24"/>
      <c r="J3" s="24"/>
      <c r="K3" s="24"/>
    </row>
    <row r="4" spans="1:15" ht="15.7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5" ht="18">
      <c r="A5" s="20"/>
      <c r="B5" s="20"/>
      <c r="C5" s="20"/>
      <c r="D5" s="20"/>
      <c r="E5" s="20"/>
      <c r="F5" s="20"/>
      <c r="G5" s="20"/>
      <c r="H5" s="20"/>
      <c r="I5" s="24"/>
      <c r="J5" s="24"/>
      <c r="K5" s="24"/>
    </row>
    <row r="6" spans="1:15" ht="15.75">
      <c r="A6" s="155" t="s">
        <v>197</v>
      </c>
      <c r="B6" s="155"/>
      <c r="C6" s="155"/>
      <c r="D6" s="155"/>
      <c r="E6" s="155"/>
      <c r="F6" s="155"/>
      <c r="G6" s="155"/>
      <c r="H6" s="155"/>
      <c r="I6" s="123"/>
      <c r="J6" s="123"/>
      <c r="K6" s="123"/>
    </row>
    <row r="7" spans="1:15" ht="18">
      <c r="A7" s="20"/>
      <c r="B7" s="20"/>
      <c r="C7" s="20"/>
      <c r="D7" s="20"/>
      <c r="E7" s="20"/>
      <c r="F7" s="20"/>
      <c r="G7" s="20"/>
      <c r="H7" s="20"/>
      <c r="I7" s="24"/>
      <c r="J7" s="24"/>
      <c r="K7" s="24"/>
    </row>
    <row r="8" spans="1:15" s="27" customFormat="1" ht="36">
      <c r="A8" s="153" t="s">
        <v>10</v>
      </c>
      <c r="B8" s="153"/>
      <c r="C8" s="128" t="str">
        <f t="shared" ref="C8:H8" si="0">UPPER(C11)</f>
        <v>OSTVARENJE/IZVRŠENJE 
01.2024. - 06.2024.</v>
      </c>
      <c r="D8" s="128" t="str">
        <f t="shared" si="0"/>
        <v>IZVORNI PLAN ILI REBALANS 
2025.</v>
      </c>
      <c r="E8" s="128" t="str">
        <f t="shared" si="0"/>
        <v>TEKUĆI PLAN 
2025.</v>
      </c>
      <c r="F8" s="128" t="str">
        <f t="shared" si="0"/>
        <v>OSTVARENJE/IZVRŠENJE 
01.2025. - 06.2025.</v>
      </c>
      <c r="G8" s="128" t="str">
        <f t="shared" si="0"/>
        <v>INDEKS
(5)/(2)</v>
      </c>
      <c r="H8" s="128" t="str">
        <f t="shared" si="0"/>
        <v>INDEKS
(5)/(4)</v>
      </c>
    </row>
    <row r="9" spans="1:15" s="69" customFormat="1" ht="12.75" customHeight="1">
      <c r="A9" s="154">
        <v>1</v>
      </c>
      <c r="B9" s="154"/>
      <c r="C9" s="84">
        <v>2</v>
      </c>
      <c r="D9" s="84">
        <v>3</v>
      </c>
      <c r="E9" s="84">
        <v>4.3333333333333304</v>
      </c>
      <c r="F9" s="84">
        <v>5.0833333333333304</v>
      </c>
      <c r="G9" s="84">
        <v>6</v>
      </c>
      <c r="H9" s="84">
        <v>7</v>
      </c>
      <c r="I9" s="19"/>
      <c r="J9" s="19"/>
      <c r="K9" s="19"/>
      <c r="L9" s="19"/>
    </row>
    <row r="10" spans="1:15" s="69" customFormat="1">
      <c r="A10" s="101"/>
      <c r="B10" s="102" t="s">
        <v>198</v>
      </c>
      <c r="C10" s="33">
        <f t="shared" ref="C10:H10" si="1">C13</f>
        <v>247688729.88999999</v>
      </c>
      <c r="D10" s="33">
        <f t="shared" si="1"/>
        <v>686515198</v>
      </c>
      <c r="E10" s="33">
        <f t="shared" si="1"/>
        <v>686515198</v>
      </c>
      <c r="F10" s="33">
        <f t="shared" si="1"/>
        <v>321296580.69</v>
      </c>
      <c r="G10" s="33">
        <f t="shared" si="1"/>
        <v>129.717884553201</v>
      </c>
      <c r="H10" s="33">
        <f t="shared" si="1"/>
        <v>46.8010878165584</v>
      </c>
      <c r="I10" s="19"/>
      <c r="J10" s="19"/>
      <c r="K10" s="19"/>
      <c r="L10" s="19"/>
    </row>
    <row r="11" spans="1:15" ht="51" hidden="1">
      <c r="A11" s="87" t="s">
        <v>5</v>
      </c>
      <c r="B11" s="87" t="s">
        <v>5</v>
      </c>
      <c r="C11" s="88" t="s">
        <v>47</v>
      </c>
      <c r="D11" s="88" t="s">
        <v>278</v>
      </c>
      <c r="E11" s="88" t="s">
        <v>279</v>
      </c>
      <c r="F11" s="88" t="s">
        <v>280</v>
      </c>
      <c r="G11" s="88" t="s">
        <v>39</v>
      </c>
      <c r="H11" s="88" t="s">
        <v>40</v>
      </c>
      <c r="I11" s="19"/>
      <c r="J11" s="19"/>
      <c r="K11" s="19"/>
      <c r="L11" s="19"/>
    </row>
    <row r="12" spans="1:15" hidden="1">
      <c r="A12" s="87" t="s">
        <v>199</v>
      </c>
      <c r="B12" s="87" t="s">
        <v>5</v>
      </c>
      <c r="C12" s="90" t="s">
        <v>6</v>
      </c>
      <c r="D12" s="90" t="s">
        <v>6</v>
      </c>
      <c r="E12" s="90" t="s">
        <v>6</v>
      </c>
      <c r="F12" s="90" t="s">
        <v>6</v>
      </c>
      <c r="G12" s="90" t="s">
        <v>5</v>
      </c>
      <c r="H12" s="90" t="s">
        <v>5</v>
      </c>
      <c r="I12" s="19"/>
      <c r="J12" s="19"/>
      <c r="K12" s="19"/>
      <c r="L12" s="19"/>
    </row>
    <row r="13" spans="1:15" hidden="1">
      <c r="A13" s="92" t="s">
        <v>200</v>
      </c>
      <c r="B13" s="110" t="s">
        <v>201</v>
      </c>
      <c r="C13" s="96">
        <v>247688729.88999999</v>
      </c>
      <c r="D13" s="97">
        <v>686515198</v>
      </c>
      <c r="E13" s="97">
        <v>686515198</v>
      </c>
      <c r="F13" s="96">
        <v>321296580.69</v>
      </c>
      <c r="G13" s="96">
        <v>129.717884553201</v>
      </c>
      <c r="H13" s="96">
        <v>46.8010878165584</v>
      </c>
      <c r="I13" s="19"/>
      <c r="J13" s="19"/>
      <c r="K13" s="19"/>
      <c r="L13" s="19"/>
    </row>
    <row r="14" spans="1:15">
      <c r="A14" s="105" t="s">
        <v>202</v>
      </c>
      <c r="B14" s="106" t="s">
        <v>203</v>
      </c>
      <c r="C14" s="93">
        <v>10500</v>
      </c>
      <c r="D14" s="112"/>
      <c r="E14" s="112"/>
      <c r="F14" s="112"/>
      <c r="G14" s="112"/>
      <c r="H14" s="112"/>
      <c r="I14" s="29"/>
      <c r="J14" s="29"/>
      <c r="K14" s="29"/>
      <c r="L14" s="29"/>
      <c r="M14" s="70"/>
      <c r="N14" s="70"/>
      <c r="O14" s="70"/>
    </row>
    <row r="15" spans="1:15">
      <c r="A15" s="98" t="s">
        <v>204</v>
      </c>
      <c r="B15" s="107" t="s">
        <v>205</v>
      </c>
      <c r="C15" s="96">
        <v>10500</v>
      </c>
      <c r="D15" s="99"/>
      <c r="E15" s="99"/>
      <c r="F15" s="99"/>
      <c r="G15" s="99"/>
      <c r="H15" s="99"/>
      <c r="I15" s="26"/>
      <c r="J15" s="26"/>
      <c r="K15" s="26"/>
      <c r="L15" s="26"/>
      <c r="M15" s="71"/>
      <c r="N15" s="71"/>
      <c r="O15" s="71"/>
    </row>
    <row r="16" spans="1:15">
      <c r="A16" s="105" t="s">
        <v>206</v>
      </c>
      <c r="B16" s="106" t="s">
        <v>207</v>
      </c>
      <c r="C16" s="93">
        <v>177685</v>
      </c>
      <c r="D16" s="112"/>
      <c r="E16" s="112"/>
      <c r="F16" s="112"/>
      <c r="G16" s="112"/>
      <c r="H16" s="112"/>
      <c r="I16" s="29"/>
      <c r="J16" s="29"/>
      <c r="K16" s="29"/>
      <c r="L16" s="29"/>
      <c r="M16" s="70"/>
      <c r="N16" s="70"/>
      <c r="O16" s="70"/>
    </row>
    <row r="17" spans="1:15">
      <c r="A17" s="98" t="s">
        <v>208</v>
      </c>
      <c r="B17" s="107" t="s">
        <v>209</v>
      </c>
      <c r="C17" s="96">
        <v>177685</v>
      </c>
      <c r="D17" s="99"/>
      <c r="E17" s="99"/>
      <c r="F17" s="99"/>
      <c r="G17" s="99"/>
      <c r="H17" s="99"/>
      <c r="I17" s="26"/>
      <c r="J17" s="26"/>
      <c r="K17" s="26"/>
      <c r="L17" s="26"/>
      <c r="M17" s="71"/>
      <c r="N17" s="71"/>
      <c r="O17" s="71"/>
    </row>
    <row r="18" spans="1:15">
      <c r="A18" s="105" t="s">
        <v>210</v>
      </c>
      <c r="B18" s="106" t="s">
        <v>211</v>
      </c>
      <c r="C18" s="93">
        <v>247500544.88999999</v>
      </c>
      <c r="D18" s="94">
        <v>686515198</v>
      </c>
      <c r="E18" s="94">
        <v>686515198</v>
      </c>
      <c r="F18" s="93">
        <v>321296580.69</v>
      </c>
      <c r="G18" s="93">
        <v>129.81651447789699</v>
      </c>
      <c r="H18" s="93">
        <v>46.8010878165584</v>
      </c>
      <c r="I18" s="70"/>
      <c r="J18" s="70"/>
      <c r="K18" s="70"/>
      <c r="L18" s="70"/>
      <c r="M18" s="70"/>
      <c r="N18" s="70"/>
      <c r="O18" s="70"/>
    </row>
    <row r="19" spans="1:15">
      <c r="A19" s="98" t="s">
        <v>212</v>
      </c>
      <c r="B19" s="107" t="s">
        <v>213</v>
      </c>
      <c r="C19" s="96">
        <v>245996753.72999999</v>
      </c>
      <c r="D19" s="97">
        <v>686515198</v>
      </c>
      <c r="E19" s="97">
        <v>686515198</v>
      </c>
      <c r="F19" s="96">
        <v>321378667</v>
      </c>
      <c r="G19" s="96">
        <v>130.643458552602</v>
      </c>
      <c r="H19" s="96">
        <v>46.8130447710788</v>
      </c>
      <c r="I19" s="71"/>
      <c r="J19" s="71"/>
      <c r="K19" s="71"/>
      <c r="L19" s="71"/>
      <c r="M19" s="71"/>
      <c r="N19" s="71"/>
      <c r="O19" s="71"/>
    </row>
    <row r="20" spans="1:15">
      <c r="A20" s="98" t="s">
        <v>214</v>
      </c>
      <c r="B20" s="107" t="s">
        <v>215</v>
      </c>
      <c r="C20" s="96">
        <v>1503791.16</v>
      </c>
      <c r="D20" s="97"/>
      <c r="E20" s="97"/>
      <c r="F20" s="96">
        <v>-82086.31</v>
      </c>
      <c r="G20" s="96">
        <v>-5.4586243212122598</v>
      </c>
      <c r="H20" s="96"/>
      <c r="I20" s="71"/>
      <c r="J20" s="71"/>
      <c r="K20" s="71"/>
      <c r="L20" s="71"/>
      <c r="M20" s="71"/>
      <c r="N20" s="71"/>
      <c r="O20" s="71"/>
    </row>
    <row r="22" spans="1:15">
      <c r="G22" s="126" t="s">
        <v>294</v>
      </c>
    </row>
    <row r="23" spans="1:15">
      <c r="G23" s="125"/>
    </row>
    <row r="24" spans="1:15">
      <c r="G24" s="126" t="s">
        <v>250</v>
      </c>
    </row>
  </sheetData>
  <mergeCells count="5">
    <mergeCell ref="A6:H6"/>
    <mergeCell ref="A2:K2"/>
    <mergeCell ref="A4:K4"/>
    <mergeCell ref="A8:B8"/>
    <mergeCell ref="A9:B9"/>
  </mergeCells>
  <printOptions horizontalCentered="1"/>
  <pageMargins left="0.19685039370078741" right="0.19685039370078741" top="0.59055118110236227" bottom="0.43307086614173229" header="0.19685039370078741" footer="0.23622047244094491"/>
  <pageSetup paperSize="9" scale="85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3C12-9623-4573-9FE8-3F6AD74FD66F}">
  <sheetPr codeName="Sheet10"/>
  <dimension ref="A1:O22"/>
  <sheetViews>
    <sheetView topLeftCell="A4" zoomScaleNormal="100" workbookViewId="0">
      <selection activeCell="A9" sqref="A9:F9"/>
    </sheetView>
  </sheetViews>
  <sheetFormatPr defaultRowHeight="12.75"/>
  <cols>
    <col min="1" max="1" width="18.5" style="68" customWidth="1"/>
    <col min="2" max="2" width="59.1640625" style="72" customWidth="1"/>
    <col min="3" max="3" width="23.5" style="74" customWidth="1"/>
    <col min="4" max="5" width="20.83203125" style="73" bestFit="1" customWidth="1"/>
    <col min="6" max="6" width="19.5" style="74" bestFit="1" customWidth="1"/>
    <col min="7" max="7" width="18" style="68" bestFit="1" customWidth="1"/>
    <col min="8" max="8" width="11" style="68" bestFit="1" customWidth="1"/>
    <col min="9" max="9" width="18" style="68" bestFit="1" customWidth="1"/>
    <col min="10" max="10" width="11" style="68" bestFit="1" customWidth="1"/>
    <col min="11" max="256" width="9.33203125" style="68"/>
    <col min="257" max="257" width="18.5" style="68" customWidth="1"/>
    <col min="258" max="258" width="59.1640625" style="68" customWidth="1"/>
    <col min="259" max="259" width="23.5" style="68" customWidth="1"/>
    <col min="260" max="261" width="20.83203125" style="68" bestFit="1" customWidth="1"/>
    <col min="262" max="262" width="19.5" style="68" bestFit="1" customWidth="1"/>
    <col min="263" max="263" width="18" style="68" bestFit="1" customWidth="1"/>
    <col min="264" max="264" width="11" style="68" bestFit="1" customWidth="1"/>
    <col min="265" max="265" width="18" style="68" bestFit="1" customWidth="1"/>
    <col min="266" max="266" width="11" style="68" bestFit="1" customWidth="1"/>
    <col min="267" max="512" width="9.33203125" style="68"/>
    <col min="513" max="513" width="18.5" style="68" customWidth="1"/>
    <col min="514" max="514" width="59.1640625" style="68" customWidth="1"/>
    <col min="515" max="515" width="23.5" style="68" customWidth="1"/>
    <col min="516" max="517" width="20.83203125" style="68" bestFit="1" customWidth="1"/>
    <col min="518" max="518" width="19.5" style="68" bestFit="1" customWidth="1"/>
    <col min="519" max="519" width="18" style="68" bestFit="1" customWidth="1"/>
    <col min="520" max="520" width="11" style="68" bestFit="1" customWidth="1"/>
    <col min="521" max="521" width="18" style="68" bestFit="1" customWidth="1"/>
    <col min="522" max="522" width="11" style="68" bestFit="1" customWidth="1"/>
    <col min="523" max="768" width="9.33203125" style="68"/>
    <col min="769" max="769" width="18.5" style="68" customWidth="1"/>
    <col min="770" max="770" width="59.1640625" style="68" customWidth="1"/>
    <col min="771" max="771" width="23.5" style="68" customWidth="1"/>
    <col min="772" max="773" width="20.83203125" style="68" bestFit="1" customWidth="1"/>
    <col min="774" max="774" width="19.5" style="68" bestFit="1" customWidth="1"/>
    <col min="775" max="775" width="18" style="68" bestFit="1" customWidth="1"/>
    <col min="776" max="776" width="11" style="68" bestFit="1" customWidth="1"/>
    <col min="777" max="777" width="18" style="68" bestFit="1" customWidth="1"/>
    <col min="778" max="778" width="11" style="68" bestFit="1" customWidth="1"/>
    <col min="779" max="1024" width="9.33203125" style="68"/>
    <col min="1025" max="1025" width="18.5" style="68" customWidth="1"/>
    <col min="1026" max="1026" width="59.1640625" style="68" customWidth="1"/>
    <col min="1027" max="1027" width="23.5" style="68" customWidth="1"/>
    <col min="1028" max="1029" width="20.83203125" style="68" bestFit="1" customWidth="1"/>
    <col min="1030" max="1030" width="19.5" style="68" bestFit="1" customWidth="1"/>
    <col min="1031" max="1031" width="18" style="68" bestFit="1" customWidth="1"/>
    <col min="1032" max="1032" width="11" style="68" bestFit="1" customWidth="1"/>
    <col min="1033" max="1033" width="18" style="68" bestFit="1" customWidth="1"/>
    <col min="1034" max="1034" width="11" style="68" bestFit="1" customWidth="1"/>
    <col min="1035" max="1280" width="9.33203125" style="68"/>
    <col min="1281" max="1281" width="18.5" style="68" customWidth="1"/>
    <col min="1282" max="1282" width="59.1640625" style="68" customWidth="1"/>
    <col min="1283" max="1283" width="23.5" style="68" customWidth="1"/>
    <col min="1284" max="1285" width="20.83203125" style="68" bestFit="1" customWidth="1"/>
    <col min="1286" max="1286" width="19.5" style="68" bestFit="1" customWidth="1"/>
    <col min="1287" max="1287" width="18" style="68" bestFit="1" customWidth="1"/>
    <col min="1288" max="1288" width="11" style="68" bestFit="1" customWidth="1"/>
    <col min="1289" max="1289" width="18" style="68" bestFit="1" customWidth="1"/>
    <col min="1290" max="1290" width="11" style="68" bestFit="1" customWidth="1"/>
    <col min="1291" max="1536" width="9.33203125" style="68"/>
    <col min="1537" max="1537" width="18.5" style="68" customWidth="1"/>
    <col min="1538" max="1538" width="59.1640625" style="68" customWidth="1"/>
    <col min="1539" max="1539" width="23.5" style="68" customWidth="1"/>
    <col min="1540" max="1541" width="20.83203125" style="68" bestFit="1" customWidth="1"/>
    <col min="1542" max="1542" width="19.5" style="68" bestFit="1" customWidth="1"/>
    <col min="1543" max="1543" width="18" style="68" bestFit="1" customWidth="1"/>
    <col min="1544" max="1544" width="11" style="68" bestFit="1" customWidth="1"/>
    <col min="1545" max="1545" width="18" style="68" bestFit="1" customWidth="1"/>
    <col min="1546" max="1546" width="11" style="68" bestFit="1" customWidth="1"/>
    <col min="1547" max="1792" width="9.33203125" style="68"/>
    <col min="1793" max="1793" width="18.5" style="68" customWidth="1"/>
    <col min="1794" max="1794" width="59.1640625" style="68" customWidth="1"/>
    <col min="1795" max="1795" width="23.5" style="68" customWidth="1"/>
    <col min="1796" max="1797" width="20.83203125" style="68" bestFit="1" customWidth="1"/>
    <col min="1798" max="1798" width="19.5" style="68" bestFit="1" customWidth="1"/>
    <col min="1799" max="1799" width="18" style="68" bestFit="1" customWidth="1"/>
    <col min="1800" max="1800" width="11" style="68" bestFit="1" customWidth="1"/>
    <col min="1801" max="1801" width="18" style="68" bestFit="1" customWidth="1"/>
    <col min="1802" max="1802" width="11" style="68" bestFit="1" customWidth="1"/>
    <col min="1803" max="2048" width="9.33203125" style="68"/>
    <col min="2049" max="2049" width="18.5" style="68" customWidth="1"/>
    <col min="2050" max="2050" width="59.1640625" style="68" customWidth="1"/>
    <col min="2051" max="2051" width="23.5" style="68" customWidth="1"/>
    <col min="2052" max="2053" width="20.83203125" style="68" bestFit="1" customWidth="1"/>
    <col min="2054" max="2054" width="19.5" style="68" bestFit="1" customWidth="1"/>
    <col min="2055" max="2055" width="18" style="68" bestFit="1" customWidth="1"/>
    <col min="2056" max="2056" width="11" style="68" bestFit="1" customWidth="1"/>
    <col min="2057" max="2057" width="18" style="68" bestFit="1" customWidth="1"/>
    <col min="2058" max="2058" width="11" style="68" bestFit="1" customWidth="1"/>
    <col min="2059" max="2304" width="9.33203125" style="68"/>
    <col min="2305" max="2305" width="18.5" style="68" customWidth="1"/>
    <col min="2306" max="2306" width="59.1640625" style="68" customWidth="1"/>
    <col min="2307" max="2307" width="23.5" style="68" customWidth="1"/>
    <col min="2308" max="2309" width="20.83203125" style="68" bestFit="1" customWidth="1"/>
    <col min="2310" max="2310" width="19.5" style="68" bestFit="1" customWidth="1"/>
    <col min="2311" max="2311" width="18" style="68" bestFit="1" customWidth="1"/>
    <col min="2312" max="2312" width="11" style="68" bestFit="1" customWidth="1"/>
    <col min="2313" max="2313" width="18" style="68" bestFit="1" customWidth="1"/>
    <col min="2314" max="2314" width="11" style="68" bestFit="1" customWidth="1"/>
    <col min="2315" max="2560" width="9.33203125" style="68"/>
    <col min="2561" max="2561" width="18.5" style="68" customWidth="1"/>
    <col min="2562" max="2562" width="59.1640625" style="68" customWidth="1"/>
    <col min="2563" max="2563" width="23.5" style="68" customWidth="1"/>
    <col min="2564" max="2565" width="20.83203125" style="68" bestFit="1" customWidth="1"/>
    <col min="2566" max="2566" width="19.5" style="68" bestFit="1" customWidth="1"/>
    <col min="2567" max="2567" width="18" style="68" bestFit="1" customWidth="1"/>
    <col min="2568" max="2568" width="11" style="68" bestFit="1" customWidth="1"/>
    <col min="2569" max="2569" width="18" style="68" bestFit="1" customWidth="1"/>
    <col min="2570" max="2570" width="11" style="68" bestFit="1" customWidth="1"/>
    <col min="2571" max="2816" width="9.33203125" style="68"/>
    <col min="2817" max="2817" width="18.5" style="68" customWidth="1"/>
    <col min="2818" max="2818" width="59.1640625" style="68" customWidth="1"/>
    <col min="2819" max="2819" width="23.5" style="68" customWidth="1"/>
    <col min="2820" max="2821" width="20.83203125" style="68" bestFit="1" customWidth="1"/>
    <col min="2822" max="2822" width="19.5" style="68" bestFit="1" customWidth="1"/>
    <col min="2823" max="2823" width="18" style="68" bestFit="1" customWidth="1"/>
    <col min="2824" max="2824" width="11" style="68" bestFit="1" customWidth="1"/>
    <col min="2825" max="2825" width="18" style="68" bestFit="1" customWidth="1"/>
    <col min="2826" max="2826" width="11" style="68" bestFit="1" customWidth="1"/>
    <col min="2827" max="3072" width="9.33203125" style="68"/>
    <col min="3073" max="3073" width="18.5" style="68" customWidth="1"/>
    <col min="3074" max="3074" width="59.1640625" style="68" customWidth="1"/>
    <col min="3075" max="3075" width="23.5" style="68" customWidth="1"/>
    <col min="3076" max="3077" width="20.83203125" style="68" bestFit="1" customWidth="1"/>
    <col min="3078" max="3078" width="19.5" style="68" bestFit="1" customWidth="1"/>
    <col min="3079" max="3079" width="18" style="68" bestFit="1" customWidth="1"/>
    <col min="3080" max="3080" width="11" style="68" bestFit="1" customWidth="1"/>
    <col min="3081" max="3081" width="18" style="68" bestFit="1" customWidth="1"/>
    <col min="3082" max="3082" width="11" style="68" bestFit="1" customWidth="1"/>
    <col min="3083" max="3328" width="9.33203125" style="68"/>
    <col min="3329" max="3329" width="18.5" style="68" customWidth="1"/>
    <col min="3330" max="3330" width="59.1640625" style="68" customWidth="1"/>
    <col min="3331" max="3331" width="23.5" style="68" customWidth="1"/>
    <col min="3332" max="3333" width="20.83203125" style="68" bestFit="1" customWidth="1"/>
    <col min="3334" max="3334" width="19.5" style="68" bestFit="1" customWidth="1"/>
    <col min="3335" max="3335" width="18" style="68" bestFit="1" customWidth="1"/>
    <col min="3336" max="3336" width="11" style="68" bestFit="1" customWidth="1"/>
    <col min="3337" max="3337" width="18" style="68" bestFit="1" customWidth="1"/>
    <col min="3338" max="3338" width="11" style="68" bestFit="1" customWidth="1"/>
    <col min="3339" max="3584" width="9.33203125" style="68"/>
    <col min="3585" max="3585" width="18.5" style="68" customWidth="1"/>
    <col min="3586" max="3586" width="59.1640625" style="68" customWidth="1"/>
    <col min="3587" max="3587" width="23.5" style="68" customWidth="1"/>
    <col min="3588" max="3589" width="20.83203125" style="68" bestFit="1" customWidth="1"/>
    <col min="3590" max="3590" width="19.5" style="68" bestFit="1" customWidth="1"/>
    <col min="3591" max="3591" width="18" style="68" bestFit="1" customWidth="1"/>
    <col min="3592" max="3592" width="11" style="68" bestFit="1" customWidth="1"/>
    <col min="3593" max="3593" width="18" style="68" bestFit="1" customWidth="1"/>
    <col min="3594" max="3594" width="11" style="68" bestFit="1" customWidth="1"/>
    <col min="3595" max="3840" width="9.33203125" style="68"/>
    <col min="3841" max="3841" width="18.5" style="68" customWidth="1"/>
    <col min="3842" max="3842" width="59.1640625" style="68" customWidth="1"/>
    <col min="3843" max="3843" width="23.5" style="68" customWidth="1"/>
    <col min="3844" max="3845" width="20.83203125" style="68" bestFit="1" customWidth="1"/>
    <col min="3846" max="3846" width="19.5" style="68" bestFit="1" customWidth="1"/>
    <col min="3847" max="3847" width="18" style="68" bestFit="1" customWidth="1"/>
    <col min="3848" max="3848" width="11" style="68" bestFit="1" customWidth="1"/>
    <col min="3849" max="3849" width="18" style="68" bestFit="1" customWidth="1"/>
    <col min="3850" max="3850" width="11" style="68" bestFit="1" customWidth="1"/>
    <col min="3851" max="4096" width="9.33203125" style="68"/>
    <col min="4097" max="4097" width="18.5" style="68" customWidth="1"/>
    <col min="4098" max="4098" width="59.1640625" style="68" customWidth="1"/>
    <col min="4099" max="4099" width="23.5" style="68" customWidth="1"/>
    <col min="4100" max="4101" width="20.83203125" style="68" bestFit="1" customWidth="1"/>
    <col min="4102" max="4102" width="19.5" style="68" bestFit="1" customWidth="1"/>
    <col min="4103" max="4103" width="18" style="68" bestFit="1" customWidth="1"/>
    <col min="4104" max="4104" width="11" style="68" bestFit="1" customWidth="1"/>
    <col min="4105" max="4105" width="18" style="68" bestFit="1" customWidth="1"/>
    <col min="4106" max="4106" width="11" style="68" bestFit="1" customWidth="1"/>
    <col min="4107" max="4352" width="9.33203125" style="68"/>
    <col min="4353" max="4353" width="18.5" style="68" customWidth="1"/>
    <col min="4354" max="4354" width="59.1640625" style="68" customWidth="1"/>
    <col min="4355" max="4355" width="23.5" style="68" customWidth="1"/>
    <col min="4356" max="4357" width="20.83203125" style="68" bestFit="1" customWidth="1"/>
    <col min="4358" max="4358" width="19.5" style="68" bestFit="1" customWidth="1"/>
    <col min="4359" max="4359" width="18" style="68" bestFit="1" customWidth="1"/>
    <col min="4360" max="4360" width="11" style="68" bestFit="1" customWidth="1"/>
    <col min="4361" max="4361" width="18" style="68" bestFit="1" customWidth="1"/>
    <col min="4362" max="4362" width="11" style="68" bestFit="1" customWidth="1"/>
    <col min="4363" max="4608" width="9.33203125" style="68"/>
    <col min="4609" max="4609" width="18.5" style="68" customWidth="1"/>
    <col min="4610" max="4610" width="59.1640625" style="68" customWidth="1"/>
    <col min="4611" max="4611" width="23.5" style="68" customWidth="1"/>
    <col min="4612" max="4613" width="20.83203125" style="68" bestFit="1" customWidth="1"/>
    <col min="4614" max="4614" width="19.5" style="68" bestFit="1" customWidth="1"/>
    <col min="4615" max="4615" width="18" style="68" bestFit="1" customWidth="1"/>
    <col min="4616" max="4616" width="11" style="68" bestFit="1" customWidth="1"/>
    <col min="4617" max="4617" width="18" style="68" bestFit="1" customWidth="1"/>
    <col min="4618" max="4618" width="11" style="68" bestFit="1" customWidth="1"/>
    <col min="4619" max="4864" width="9.33203125" style="68"/>
    <col min="4865" max="4865" width="18.5" style="68" customWidth="1"/>
    <col min="4866" max="4866" width="59.1640625" style="68" customWidth="1"/>
    <col min="4867" max="4867" width="23.5" style="68" customWidth="1"/>
    <col min="4868" max="4869" width="20.83203125" style="68" bestFit="1" customWidth="1"/>
    <col min="4870" max="4870" width="19.5" style="68" bestFit="1" customWidth="1"/>
    <col min="4871" max="4871" width="18" style="68" bestFit="1" customWidth="1"/>
    <col min="4872" max="4872" width="11" style="68" bestFit="1" customWidth="1"/>
    <col min="4873" max="4873" width="18" style="68" bestFit="1" customWidth="1"/>
    <col min="4874" max="4874" width="11" style="68" bestFit="1" customWidth="1"/>
    <col min="4875" max="5120" width="9.33203125" style="68"/>
    <col min="5121" max="5121" width="18.5" style="68" customWidth="1"/>
    <col min="5122" max="5122" width="59.1640625" style="68" customWidth="1"/>
    <col min="5123" max="5123" width="23.5" style="68" customWidth="1"/>
    <col min="5124" max="5125" width="20.83203125" style="68" bestFit="1" customWidth="1"/>
    <col min="5126" max="5126" width="19.5" style="68" bestFit="1" customWidth="1"/>
    <col min="5127" max="5127" width="18" style="68" bestFit="1" customWidth="1"/>
    <col min="5128" max="5128" width="11" style="68" bestFit="1" customWidth="1"/>
    <col min="5129" max="5129" width="18" style="68" bestFit="1" customWidth="1"/>
    <col min="5130" max="5130" width="11" style="68" bestFit="1" customWidth="1"/>
    <col min="5131" max="5376" width="9.33203125" style="68"/>
    <col min="5377" max="5377" width="18.5" style="68" customWidth="1"/>
    <col min="5378" max="5378" width="59.1640625" style="68" customWidth="1"/>
    <col min="5379" max="5379" width="23.5" style="68" customWidth="1"/>
    <col min="5380" max="5381" width="20.83203125" style="68" bestFit="1" customWidth="1"/>
    <col min="5382" max="5382" width="19.5" style="68" bestFit="1" customWidth="1"/>
    <col min="5383" max="5383" width="18" style="68" bestFit="1" customWidth="1"/>
    <col min="5384" max="5384" width="11" style="68" bestFit="1" customWidth="1"/>
    <col min="5385" max="5385" width="18" style="68" bestFit="1" customWidth="1"/>
    <col min="5386" max="5386" width="11" style="68" bestFit="1" customWidth="1"/>
    <col min="5387" max="5632" width="9.33203125" style="68"/>
    <col min="5633" max="5633" width="18.5" style="68" customWidth="1"/>
    <col min="5634" max="5634" width="59.1640625" style="68" customWidth="1"/>
    <col min="5635" max="5635" width="23.5" style="68" customWidth="1"/>
    <col min="5636" max="5637" width="20.83203125" style="68" bestFit="1" customWidth="1"/>
    <col min="5638" max="5638" width="19.5" style="68" bestFit="1" customWidth="1"/>
    <col min="5639" max="5639" width="18" style="68" bestFit="1" customWidth="1"/>
    <col min="5640" max="5640" width="11" style="68" bestFit="1" customWidth="1"/>
    <col min="5641" max="5641" width="18" style="68" bestFit="1" customWidth="1"/>
    <col min="5642" max="5642" width="11" style="68" bestFit="1" customWidth="1"/>
    <col min="5643" max="5888" width="9.33203125" style="68"/>
    <col min="5889" max="5889" width="18.5" style="68" customWidth="1"/>
    <col min="5890" max="5890" width="59.1640625" style="68" customWidth="1"/>
    <col min="5891" max="5891" width="23.5" style="68" customWidth="1"/>
    <col min="5892" max="5893" width="20.83203125" style="68" bestFit="1" customWidth="1"/>
    <col min="5894" max="5894" width="19.5" style="68" bestFit="1" customWidth="1"/>
    <col min="5895" max="5895" width="18" style="68" bestFit="1" customWidth="1"/>
    <col min="5896" max="5896" width="11" style="68" bestFit="1" customWidth="1"/>
    <col min="5897" max="5897" width="18" style="68" bestFit="1" customWidth="1"/>
    <col min="5898" max="5898" width="11" style="68" bestFit="1" customWidth="1"/>
    <col min="5899" max="6144" width="9.33203125" style="68"/>
    <col min="6145" max="6145" width="18.5" style="68" customWidth="1"/>
    <col min="6146" max="6146" width="59.1640625" style="68" customWidth="1"/>
    <col min="6147" max="6147" width="23.5" style="68" customWidth="1"/>
    <col min="6148" max="6149" width="20.83203125" style="68" bestFit="1" customWidth="1"/>
    <col min="6150" max="6150" width="19.5" style="68" bestFit="1" customWidth="1"/>
    <col min="6151" max="6151" width="18" style="68" bestFit="1" customWidth="1"/>
    <col min="6152" max="6152" width="11" style="68" bestFit="1" customWidth="1"/>
    <col min="6153" max="6153" width="18" style="68" bestFit="1" customWidth="1"/>
    <col min="6154" max="6154" width="11" style="68" bestFit="1" customWidth="1"/>
    <col min="6155" max="6400" width="9.33203125" style="68"/>
    <col min="6401" max="6401" width="18.5" style="68" customWidth="1"/>
    <col min="6402" max="6402" width="59.1640625" style="68" customWidth="1"/>
    <col min="6403" max="6403" width="23.5" style="68" customWidth="1"/>
    <col min="6404" max="6405" width="20.83203125" style="68" bestFit="1" customWidth="1"/>
    <col min="6406" max="6406" width="19.5" style="68" bestFit="1" customWidth="1"/>
    <col min="6407" max="6407" width="18" style="68" bestFit="1" customWidth="1"/>
    <col min="6408" max="6408" width="11" style="68" bestFit="1" customWidth="1"/>
    <col min="6409" max="6409" width="18" style="68" bestFit="1" customWidth="1"/>
    <col min="6410" max="6410" width="11" style="68" bestFit="1" customWidth="1"/>
    <col min="6411" max="6656" width="9.33203125" style="68"/>
    <col min="6657" max="6657" width="18.5" style="68" customWidth="1"/>
    <col min="6658" max="6658" width="59.1640625" style="68" customWidth="1"/>
    <col min="6659" max="6659" width="23.5" style="68" customWidth="1"/>
    <col min="6660" max="6661" width="20.83203125" style="68" bestFit="1" customWidth="1"/>
    <col min="6662" max="6662" width="19.5" style="68" bestFit="1" customWidth="1"/>
    <col min="6663" max="6663" width="18" style="68" bestFit="1" customWidth="1"/>
    <col min="6664" max="6664" width="11" style="68" bestFit="1" customWidth="1"/>
    <col min="6665" max="6665" width="18" style="68" bestFit="1" customWidth="1"/>
    <col min="6666" max="6666" width="11" style="68" bestFit="1" customWidth="1"/>
    <col min="6667" max="6912" width="9.33203125" style="68"/>
    <col min="6913" max="6913" width="18.5" style="68" customWidth="1"/>
    <col min="6914" max="6914" width="59.1640625" style="68" customWidth="1"/>
    <col min="6915" max="6915" width="23.5" style="68" customWidth="1"/>
    <col min="6916" max="6917" width="20.83203125" style="68" bestFit="1" customWidth="1"/>
    <col min="6918" max="6918" width="19.5" style="68" bestFit="1" customWidth="1"/>
    <col min="6919" max="6919" width="18" style="68" bestFit="1" customWidth="1"/>
    <col min="6920" max="6920" width="11" style="68" bestFit="1" customWidth="1"/>
    <col min="6921" max="6921" width="18" style="68" bestFit="1" customWidth="1"/>
    <col min="6922" max="6922" width="11" style="68" bestFit="1" customWidth="1"/>
    <col min="6923" max="7168" width="9.33203125" style="68"/>
    <col min="7169" max="7169" width="18.5" style="68" customWidth="1"/>
    <col min="7170" max="7170" width="59.1640625" style="68" customWidth="1"/>
    <col min="7171" max="7171" width="23.5" style="68" customWidth="1"/>
    <col min="7172" max="7173" width="20.83203125" style="68" bestFit="1" customWidth="1"/>
    <col min="7174" max="7174" width="19.5" style="68" bestFit="1" customWidth="1"/>
    <col min="7175" max="7175" width="18" style="68" bestFit="1" customWidth="1"/>
    <col min="7176" max="7176" width="11" style="68" bestFit="1" customWidth="1"/>
    <col min="7177" max="7177" width="18" style="68" bestFit="1" customWidth="1"/>
    <col min="7178" max="7178" width="11" style="68" bestFit="1" customWidth="1"/>
    <col min="7179" max="7424" width="9.33203125" style="68"/>
    <col min="7425" max="7425" width="18.5" style="68" customWidth="1"/>
    <col min="7426" max="7426" width="59.1640625" style="68" customWidth="1"/>
    <col min="7427" max="7427" width="23.5" style="68" customWidth="1"/>
    <col min="7428" max="7429" width="20.83203125" style="68" bestFit="1" customWidth="1"/>
    <col min="7430" max="7430" width="19.5" style="68" bestFit="1" customWidth="1"/>
    <col min="7431" max="7431" width="18" style="68" bestFit="1" customWidth="1"/>
    <col min="7432" max="7432" width="11" style="68" bestFit="1" customWidth="1"/>
    <col min="7433" max="7433" width="18" style="68" bestFit="1" customWidth="1"/>
    <col min="7434" max="7434" width="11" style="68" bestFit="1" customWidth="1"/>
    <col min="7435" max="7680" width="9.33203125" style="68"/>
    <col min="7681" max="7681" width="18.5" style="68" customWidth="1"/>
    <col min="7682" max="7682" width="59.1640625" style="68" customWidth="1"/>
    <col min="7683" max="7683" width="23.5" style="68" customWidth="1"/>
    <col min="7684" max="7685" width="20.83203125" style="68" bestFit="1" customWidth="1"/>
    <col min="7686" max="7686" width="19.5" style="68" bestFit="1" customWidth="1"/>
    <col min="7687" max="7687" width="18" style="68" bestFit="1" customWidth="1"/>
    <col min="7688" max="7688" width="11" style="68" bestFit="1" customWidth="1"/>
    <col min="7689" max="7689" width="18" style="68" bestFit="1" customWidth="1"/>
    <col min="7690" max="7690" width="11" style="68" bestFit="1" customWidth="1"/>
    <col min="7691" max="7936" width="9.33203125" style="68"/>
    <col min="7937" max="7937" width="18.5" style="68" customWidth="1"/>
    <col min="7938" max="7938" width="59.1640625" style="68" customWidth="1"/>
    <col min="7939" max="7939" width="23.5" style="68" customWidth="1"/>
    <col min="7940" max="7941" width="20.83203125" style="68" bestFit="1" customWidth="1"/>
    <col min="7942" max="7942" width="19.5" style="68" bestFit="1" customWidth="1"/>
    <col min="7943" max="7943" width="18" style="68" bestFit="1" customWidth="1"/>
    <col min="7944" max="7944" width="11" style="68" bestFit="1" customWidth="1"/>
    <col min="7945" max="7945" width="18" style="68" bestFit="1" customWidth="1"/>
    <col min="7946" max="7946" width="11" style="68" bestFit="1" customWidth="1"/>
    <col min="7947" max="8192" width="9.33203125" style="68"/>
    <col min="8193" max="8193" width="18.5" style="68" customWidth="1"/>
    <col min="8194" max="8194" width="59.1640625" style="68" customWidth="1"/>
    <col min="8195" max="8195" width="23.5" style="68" customWidth="1"/>
    <col min="8196" max="8197" width="20.83203125" style="68" bestFit="1" customWidth="1"/>
    <col min="8198" max="8198" width="19.5" style="68" bestFit="1" customWidth="1"/>
    <col min="8199" max="8199" width="18" style="68" bestFit="1" customWidth="1"/>
    <col min="8200" max="8200" width="11" style="68" bestFit="1" customWidth="1"/>
    <col min="8201" max="8201" width="18" style="68" bestFit="1" customWidth="1"/>
    <col min="8202" max="8202" width="11" style="68" bestFit="1" customWidth="1"/>
    <col min="8203" max="8448" width="9.33203125" style="68"/>
    <col min="8449" max="8449" width="18.5" style="68" customWidth="1"/>
    <col min="8450" max="8450" width="59.1640625" style="68" customWidth="1"/>
    <col min="8451" max="8451" width="23.5" style="68" customWidth="1"/>
    <col min="8452" max="8453" width="20.83203125" style="68" bestFit="1" customWidth="1"/>
    <col min="8454" max="8454" width="19.5" style="68" bestFit="1" customWidth="1"/>
    <col min="8455" max="8455" width="18" style="68" bestFit="1" customWidth="1"/>
    <col min="8456" max="8456" width="11" style="68" bestFit="1" customWidth="1"/>
    <col min="8457" max="8457" width="18" style="68" bestFit="1" customWidth="1"/>
    <col min="8458" max="8458" width="11" style="68" bestFit="1" customWidth="1"/>
    <col min="8459" max="8704" width="9.33203125" style="68"/>
    <col min="8705" max="8705" width="18.5" style="68" customWidth="1"/>
    <col min="8706" max="8706" width="59.1640625" style="68" customWidth="1"/>
    <col min="8707" max="8707" width="23.5" style="68" customWidth="1"/>
    <col min="8708" max="8709" width="20.83203125" style="68" bestFit="1" customWidth="1"/>
    <col min="8710" max="8710" width="19.5" style="68" bestFit="1" customWidth="1"/>
    <col min="8711" max="8711" width="18" style="68" bestFit="1" customWidth="1"/>
    <col min="8712" max="8712" width="11" style="68" bestFit="1" customWidth="1"/>
    <col min="8713" max="8713" width="18" style="68" bestFit="1" customWidth="1"/>
    <col min="8714" max="8714" width="11" style="68" bestFit="1" customWidth="1"/>
    <col min="8715" max="8960" width="9.33203125" style="68"/>
    <col min="8961" max="8961" width="18.5" style="68" customWidth="1"/>
    <col min="8962" max="8962" width="59.1640625" style="68" customWidth="1"/>
    <col min="8963" max="8963" width="23.5" style="68" customWidth="1"/>
    <col min="8964" max="8965" width="20.83203125" style="68" bestFit="1" customWidth="1"/>
    <col min="8966" max="8966" width="19.5" style="68" bestFit="1" customWidth="1"/>
    <col min="8967" max="8967" width="18" style="68" bestFit="1" customWidth="1"/>
    <col min="8968" max="8968" width="11" style="68" bestFit="1" customWidth="1"/>
    <col min="8969" max="8969" width="18" style="68" bestFit="1" customWidth="1"/>
    <col min="8970" max="8970" width="11" style="68" bestFit="1" customWidth="1"/>
    <col min="8971" max="9216" width="9.33203125" style="68"/>
    <col min="9217" max="9217" width="18.5" style="68" customWidth="1"/>
    <col min="9218" max="9218" width="59.1640625" style="68" customWidth="1"/>
    <col min="9219" max="9219" width="23.5" style="68" customWidth="1"/>
    <col min="9220" max="9221" width="20.83203125" style="68" bestFit="1" customWidth="1"/>
    <col min="9222" max="9222" width="19.5" style="68" bestFit="1" customWidth="1"/>
    <col min="9223" max="9223" width="18" style="68" bestFit="1" customWidth="1"/>
    <col min="9224" max="9224" width="11" style="68" bestFit="1" customWidth="1"/>
    <col min="9225" max="9225" width="18" style="68" bestFit="1" customWidth="1"/>
    <col min="9226" max="9226" width="11" style="68" bestFit="1" customWidth="1"/>
    <col min="9227" max="9472" width="9.33203125" style="68"/>
    <col min="9473" max="9473" width="18.5" style="68" customWidth="1"/>
    <col min="9474" max="9474" width="59.1640625" style="68" customWidth="1"/>
    <col min="9475" max="9475" width="23.5" style="68" customWidth="1"/>
    <col min="9476" max="9477" width="20.83203125" style="68" bestFit="1" customWidth="1"/>
    <col min="9478" max="9478" width="19.5" style="68" bestFit="1" customWidth="1"/>
    <col min="9479" max="9479" width="18" style="68" bestFit="1" customWidth="1"/>
    <col min="9480" max="9480" width="11" style="68" bestFit="1" customWidth="1"/>
    <col min="9481" max="9481" width="18" style="68" bestFit="1" customWidth="1"/>
    <col min="9482" max="9482" width="11" style="68" bestFit="1" customWidth="1"/>
    <col min="9483" max="9728" width="9.33203125" style="68"/>
    <col min="9729" max="9729" width="18.5" style="68" customWidth="1"/>
    <col min="9730" max="9730" width="59.1640625" style="68" customWidth="1"/>
    <col min="9731" max="9731" width="23.5" style="68" customWidth="1"/>
    <col min="9732" max="9733" width="20.83203125" style="68" bestFit="1" customWidth="1"/>
    <col min="9734" max="9734" width="19.5" style="68" bestFit="1" customWidth="1"/>
    <col min="9735" max="9735" width="18" style="68" bestFit="1" customWidth="1"/>
    <col min="9736" max="9736" width="11" style="68" bestFit="1" customWidth="1"/>
    <col min="9737" max="9737" width="18" style="68" bestFit="1" customWidth="1"/>
    <col min="9738" max="9738" width="11" style="68" bestFit="1" customWidth="1"/>
    <col min="9739" max="9984" width="9.33203125" style="68"/>
    <col min="9985" max="9985" width="18.5" style="68" customWidth="1"/>
    <col min="9986" max="9986" width="59.1640625" style="68" customWidth="1"/>
    <col min="9987" max="9987" width="23.5" style="68" customWidth="1"/>
    <col min="9988" max="9989" width="20.83203125" style="68" bestFit="1" customWidth="1"/>
    <col min="9990" max="9990" width="19.5" style="68" bestFit="1" customWidth="1"/>
    <col min="9991" max="9991" width="18" style="68" bestFit="1" customWidth="1"/>
    <col min="9992" max="9992" width="11" style="68" bestFit="1" customWidth="1"/>
    <col min="9993" max="9993" width="18" style="68" bestFit="1" customWidth="1"/>
    <col min="9994" max="9994" width="11" style="68" bestFit="1" customWidth="1"/>
    <col min="9995" max="10240" width="9.33203125" style="68"/>
    <col min="10241" max="10241" width="18.5" style="68" customWidth="1"/>
    <col min="10242" max="10242" width="59.1640625" style="68" customWidth="1"/>
    <col min="10243" max="10243" width="23.5" style="68" customWidth="1"/>
    <col min="10244" max="10245" width="20.83203125" style="68" bestFit="1" customWidth="1"/>
    <col min="10246" max="10246" width="19.5" style="68" bestFit="1" customWidth="1"/>
    <col min="10247" max="10247" width="18" style="68" bestFit="1" customWidth="1"/>
    <col min="10248" max="10248" width="11" style="68" bestFit="1" customWidth="1"/>
    <col min="10249" max="10249" width="18" style="68" bestFit="1" customWidth="1"/>
    <col min="10250" max="10250" width="11" style="68" bestFit="1" customWidth="1"/>
    <col min="10251" max="10496" width="9.33203125" style="68"/>
    <col min="10497" max="10497" width="18.5" style="68" customWidth="1"/>
    <col min="10498" max="10498" width="59.1640625" style="68" customWidth="1"/>
    <col min="10499" max="10499" width="23.5" style="68" customWidth="1"/>
    <col min="10500" max="10501" width="20.83203125" style="68" bestFit="1" customWidth="1"/>
    <col min="10502" max="10502" width="19.5" style="68" bestFit="1" customWidth="1"/>
    <col min="10503" max="10503" width="18" style="68" bestFit="1" customWidth="1"/>
    <col min="10504" max="10504" width="11" style="68" bestFit="1" customWidth="1"/>
    <col min="10505" max="10505" width="18" style="68" bestFit="1" customWidth="1"/>
    <col min="10506" max="10506" width="11" style="68" bestFit="1" customWidth="1"/>
    <col min="10507" max="10752" width="9.33203125" style="68"/>
    <col min="10753" max="10753" width="18.5" style="68" customWidth="1"/>
    <col min="10754" max="10754" width="59.1640625" style="68" customWidth="1"/>
    <col min="10755" max="10755" width="23.5" style="68" customWidth="1"/>
    <col min="10756" max="10757" width="20.83203125" style="68" bestFit="1" customWidth="1"/>
    <col min="10758" max="10758" width="19.5" style="68" bestFit="1" customWidth="1"/>
    <col min="10759" max="10759" width="18" style="68" bestFit="1" customWidth="1"/>
    <col min="10760" max="10760" width="11" style="68" bestFit="1" customWidth="1"/>
    <col min="10761" max="10761" width="18" style="68" bestFit="1" customWidth="1"/>
    <col min="10762" max="10762" width="11" style="68" bestFit="1" customWidth="1"/>
    <col min="10763" max="11008" width="9.33203125" style="68"/>
    <col min="11009" max="11009" width="18.5" style="68" customWidth="1"/>
    <col min="11010" max="11010" width="59.1640625" style="68" customWidth="1"/>
    <col min="11011" max="11011" width="23.5" style="68" customWidth="1"/>
    <col min="11012" max="11013" width="20.83203125" style="68" bestFit="1" customWidth="1"/>
    <col min="11014" max="11014" width="19.5" style="68" bestFit="1" customWidth="1"/>
    <col min="11015" max="11015" width="18" style="68" bestFit="1" customWidth="1"/>
    <col min="11016" max="11016" width="11" style="68" bestFit="1" customWidth="1"/>
    <col min="11017" max="11017" width="18" style="68" bestFit="1" customWidth="1"/>
    <col min="11018" max="11018" width="11" style="68" bestFit="1" customWidth="1"/>
    <col min="11019" max="11264" width="9.33203125" style="68"/>
    <col min="11265" max="11265" width="18.5" style="68" customWidth="1"/>
    <col min="11266" max="11266" width="59.1640625" style="68" customWidth="1"/>
    <col min="11267" max="11267" width="23.5" style="68" customWidth="1"/>
    <col min="11268" max="11269" width="20.83203125" style="68" bestFit="1" customWidth="1"/>
    <col min="11270" max="11270" width="19.5" style="68" bestFit="1" customWidth="1"/>
    <col min="11271" max="11271" width="18" style="68" bestFit="1" customWidth="1"/>
    <col min="11272" max="11272" width="11" style="68" bestFit="1" customWidth="1"/>
    <col min="11273" max="11273" width="18" style="68" bestFit="1" customWidth="1"/>
    <col min="11274" max="11274" width="11" style="68" bestFit="1" customWidth="1"/>
    <col min="11275" max="11520" width="9.33203125" style="68"/>
    <col min="11521" max="11521" width="18.5" style="68" customWidth="1"/>
    <col min="11522" max="11522" width="59.1640625" style="68" customWidth="1"/>
    <col min="11523" max="11523" width="23.5" style="68" customWidth="1"/>
    <col min="11524" max="11525" width="20.83203125" style="68" bestFit="1" customWidth="1"/>
    <col min="11526" max="11526" width="19.5" style="68" bestFit="1" customWidth="1"/>
    <col min="11527" max="11527" width="18" style="68" bestFit="1" customWidth="1"/>
    <col min="11528" max="11528" width="11" style="68" bestFit="1" customWidth="1"/>
    <col min="11529" max="11529" width="18" style="68" bestFit="1" customWidth="1"/>
    <col min="11530" max="11530" width="11" style="68" bestFit="1" customWidth="1"/>
    <col min="11531" max="11776" width="9.33203125" style="68"/>
    <col min="11777" max="11777" width="18.5" style="68" customWidth="1"/>
    <col min="11778" max="11778" width="59.1640625" style="68" customWidth="1"/>
    <col min="11779" max="11779" width="23.5" style="68" customWidth="1"/>
    <col min="11780" max="11781" width="20.83203125" style="68" bestFit="1" customWidth="1"/>
    <col min="11782" max="11782" width="19.5" style="68" bestFit="1" customWidth="1"/>
    <col min="11783" max="11783" width="18" style="68" bestFit="1" customWidth="1"/>
    <col min="11784" max="11784" width="11" style="68" bestFit="1" customWidth="1"/>
    <col min="11785" max="11785" width="18" style="68" bestFit="1" customWidth="1"/>
    <col min="11786" max="11786" width="11" style="68" bestFit="1" customWidth="1"/>
    <col min="11787" max="12032" width="9.33203125" style="68"/>
    <col min="12033" max="12033" width="18.5" style="68" customWidth="1"/>
    <col min="12034" max="12034" width="59.1640625" style="68" customWidth="1"/>
    <col min="12035" max="12035" width="23.5" style="68" customWidth="1"/>
    <col min="12036" max="12037" width="20.83203125" style="68" bestFit="1" customWidth="1"/>
    <col min="12038" max="12038" width="19.5" style="68" bestFit="1" customWidth="1"/>
    <col min="12039" max="12039" width="18" style="68" bestFit="1" customWidth="1"/>
    <col min="12040" max="12040" width="11" style="68" bestFit="1" customWidth="1"/>
    <col min="12041" max="12041" width="18" style="68" bestFit="1" customWidth="1"/>
    <col min="12042" max="12042" width="11" style="68" bestFit="1" customWidth="1"/>
    <col min="12043" max="12288" width="9.33203125" style="68"/>
    <col min="12289" max="12289" width="18.5" style="68" customWidth="1"/>
    <col min="12290" max="12290" width="59.1640625" style="68" customWidth="1"/>
    <col min="12291" max="12291" width="23.5" style="68" customWidth="1"/>
    <col min="12292" max="12293" width="20.83203125" style="68" bestFit="1" customWidth="1"/>
    <col min="12294" max="12294" width="19.5" style="68" bestFit="1" customWidth="1"/>
    <col min="12295" max="12295" width="18" style="68" bestFit="1" customWidth="1"/>
    <col min="12296" max="12296" width="11" style="68" bestFit="1" customWidth="1"/>
    <col min="12297" max="12297" width="18" style="68" bestFit="1" customWidth="1"/>
    <col min="12298" max="12298" width="11" style="68" bestFit="1" customWidth="1"/>
    <col min="12299" max="12544" width="9.33203125" style="68"/>
    <col min="12545" max="12545" width="18.5" style="68" customWidth="1"/>
    <col min="12546" max="12546" width="59.1640625" style="68" customWidth="1"/>
    <col min="12547" max="12547" width="23.5" style="68" customWidth="1"/>
    <col min="12548" max="12549" width="20.83203125" style="68" bestFit="1" customWidth="1"/>
    <col min="12550" max="12550" width="19.5" style="68" bestFit="1" customWidth="1"/>
    <col min="12551" max="12551" width="18" style="68" bestFit="1" customWidth="1"/>
    <col min="12552" max="12552" width="11" style="68" bestFit="1" customWidth="1"/>
    <col min="12553" max="12553" width="18" style="68" bestFit="1" customWidth="1"/>
    <col min="12554" max="12554" width="11" style="68" bestFit="1" customWidth="1"/>
    <col min="12555" max="12800" width="9.33203125" style="68"/>
    <col min="12801" max="12801" width="18.5" style="68" customWidth="1"/>
    <col min="12802" max="12802" width="59.1640625" style="68" customWidth="1"/>
    <col min="12803" max="12803" width="23.5" style="68" customWidth="1"/>
    <col min="12804" max="12805" width="20.83203125" style="68" bestFit="1" customWidth="1"/>
    <col min="12806" max="12806" width="19.5" style="68" bestFit="1" customWidth="1"/>
    <col min="12807" max="12807" width="18" style="68" bestFit="1" customWidth="1"/>
    <col min="12808" max="12808" width="11" style="68" bestFit="1" customWidth="1"/>
    <col min="12809" max="12809" width="18" style="68" bestFit="1" customWidth="1"/>
    <col min="12810" max="12810" width="11" style="68" bestFit="1" customWidth="1"/>
    <col min="12811" max="13056" width="9.33203125" style="68"/>
    <col min="13057" max="13057" width="18.5" style="68" customWidth="1"/>
    <col min="13058" max="13058" width="59.1640625" style="68" customWidth="1"/>
    <col min="13059" max="13059" width="23.5" style="68" customWidth="1"/>
    <col min="13060" max="13061" width="20.83203125" style="68" bestFit="1" customWidth="1"/>
    <col min="13062" max="13062" width="19.5" style="68" bestFit="1" customWidth="1"/>
    <col min="13063" max="13063" width="18" style="68" bestFit="1" customWidth="1"/>
    <col min="13064" max="13064" width="11" style="68" bestFit="1" customWidth="1"/>
    <col min="13065" max="13065" width="18" style="68" bestFit="1" customWidth="1"/>
    <col min="13066" max="13066" width="11" style="68" bestFit="1" customWidth="1"/>
    <col min="13067" max="13312" width="9.33203125" style="68"/>
    <col min="13313" max="13313" width="18.5" style="68" customWidth="1"/>
    <col min="13314" max="13314" width="59.1640625" style="68" customWidth="1"/>
    <col min="13315" max="13315" width="23.5" style="68" customWidth="1"/>
    <col min="13316" max="13317" width="20.83203125" style="68" bestFit="1" customWidth="1"/>
    <col min="13318" max="13318" width="19.5" style="68" bestFit="1" customWidth="1"/>
    <col min="13319" max="13319" width="18" style="68" bestFit="1" customWidth="1"/>
    <col min="13320" max="13320" width="11" style="68" bestFit="1" customWidth="1"/>
    <col min="13321" max="13321" width="18" style="68" bestFit="1" customWidth="1"/>
    <col min="13322" max="13322" width="11" style="68" bestFit="1" customWidth="1"/>
    <col min="13323" max="13568" width="9.33203125" style="68"/>
    <col min="13569" max="13569" width="18.5" style="68" customWidth="1"/>
    <col min="13570" max="13570" width="59.1640625" style="68" customWidth="1"/>
    <col min="13571" max="13571" width="23.5" style="68" customWidth="1"/>
    <col min="13572" max="13573" width="20.83203125" style="68" bestFit="1" customWidth="1"/>
    <col min="13574" max="13574" width="19.5" style="68" bestFit="1" customWidth="1"/>
    <col min="13575" max="13575" width="18" style="68" bestFit="1" customWidth="1"/>
    <col min="13576" max="13576" width="11" style="68" bestFit="1" customWidth="1"/>
    <col min="13577" max="13577" width="18" style="68" bestFit="1" customWidth="1"/>
    <col min="13578" max="13578" width="11" style="68" bestFit="1" customWidth="1"/>
    <col min="13579" max="13824" width="9.33203125" style="68"/>
    <col min="13825" max="13825" width="18.5" style="68" customWidth="1"/>
    <col min="13826" max="13826" width="59.1640625" style="68" customWidth="1"/>
    <col min="13827" max="13827" width="23.5" style="68" customWidth="1"/>
    <col min="13828" max="13829" width="20.83203125" style="68" bestFit="1" customWidth="1"/>
    <col min="13830" max="13830" width="19.5" style="68" bestFit="1" customWidth="1"/>
    <col min="13831" max="13831" width="18" style="68" bestFit="1" customWidth="1"/>
    <col min="13832" max="13832" width="11" style="68" bestFit="1" customWidth="1"/>
    <col min="13833" max="13833" width="18" style="68" bestFit="1" customWidth="1"/>
    <col min="13834" max="13834" width="11" style="68" bestFit="1" customWidth="1"/>
    <col min="13835" max="14080" width="9.33203125" style="68"/>
    <col min="14081" max="14081" width="18.5" style="68" customWidth="1"/>
    <col min="14082" max="14082" width="59.1640625" style="68" customWidth="1"/>
    <col min="14083" max="14083" width="23.5" style="68" customWidth="1"/>
    <col min="14084" max="14085" width="20.83203125" style="68" bestFit="1" customWidth="1"/>
    <col min="14086" max="14086" width="19.5" style="68" bestFit="1" customWidth="1"/>
    <col min="14087" max="14087" width="18" style="68" bestFit="1" customWidth="1"/>
    <col min="14088" max="14088" width="11" style="68" bestFit="1" customWidth="1"/>
    <col min="14089" max="14089" width="18" style="68" bestFit="1" customWidth="1"/>
    <col min="14090" max="14090" width="11" style="68" bestFit="1" customWidth="1"/>
    <col min="14091" max="14336" width="9.33203125" style="68"/>
    <col min="14337" max="14337" width="18.5" style="68" customWidth="1"/>
    <col min="14338" max="14338" width="59.1640625" style="68" customWidth="1"/>
    <col min="14339" max="14339" width="23.5" style="68" customWidth="1"/>
    <col min="14340" max="14341" width="20.83203125" style="68" bestFit="1" customWidth="1"/>
    <col min="14342" max="14342" width="19.5" style="68" bestFit="1" customWidth="1"/>
    <col min="14343" max="14343" width="18" style="68" bestFit="1" customWidth="1"/>
    <col min="14344" max="14344" width="11" style="68" bestFit="1" customWidth="1"/>
    <col min="14345" max="14345" width="18" style="68" bestFit="1" customWidth="1"/>
    <col min="14346" max="14346" width="11" style="68" bestFit="1" customWidth="1"/>
    <col min="14347" max="14592" width="9.33203125" style="68"/>
    <col min="14593" max="14593" width="18.5" style="68" customWidth="1"/>
    <col min="14594" max="14594" width="59.1640625" style="68" customWidth="1"/>
    <col min="14595" max="14595" width="23.5" style="68" customWidth="1"/>
    <col min="14596" max="14597" width="20.83203125" style="68" bestFit="1" customWidth="1"/>
    <col min="14598" max="14598" width="19.5" style="68" bestFit="1" customWidth="1"/>
    <col min="14599" max="14599" width="18" style="68" bestFit="1" customWidth="1"/>
    <col min="14600" max="14600" width="11" style="68" bestFit="1" customWidth="1"/>
    <col min="14601" max="14601" width="18" style="68" bestFit="1" customWidth="1"/>
    <col min="14602" max="14602" width="11" style="68" bestFit="1" customWidth="1"/>
    <col min="14603" max="14848" width="9.33203125" style="68"/>
    <col min="14849" max="14849" width="18.5" style="68" customWidth="1"/>
    <col min="14850" max="14850" width="59.1640625" style="68" customWidth="1"/>
    <col min="14851" max="14851" width="23.5" style="68" customWidth="1"/>
    <col min="14852" max="14853" width="20.83203125" style="68" bestFit="1" customWidth="1"/>
    <col min="14854" max="14854" width="19.5" style="68" bestFit="1" customWidth="1"/>
    <col min="14855" max="14855" width="18" style="68" bestFit="1" customWidth="1"/>
    <col min="14856" max="14856" width="11" style="68" bestFit="1" customWidth="1"/>
    <col min="14857" max="14857" width="18" style="68" bestFit="1" customWidth="1"/>
    <col min="14858" max="14858" width="11" style="68" bestFit="1" customWidth="1"/>
    <col min="14859" max="15104" width="9.33203125" style="68"/>
    <col min="15105" max="15105" width="18.5" style="68" customWidth="1"/>
    <col min="15106" max="15106" width="59.1640625" style="68" customWidth="1"/>
    <col min="15107" max="15107" width="23.5" style="68" customWidth="1"/>
    <col min="15108" max="15109" width="20.83203125" style="68" bestFit="1" customWidth="1"/>
    <col min="15110" max="15110" width="19.5" style="68" bestFit="1" customWidth="1"/>
    <col min="15111" max="15111" width="18" style="68" bestFit="1" customWidth="1"/>
    <col min="15112" max="15112" width="11" style="68" bestFit="1" customWidth="1"/>
    <col min="15113" max="15113" width="18" style="68" bestFit="1" customWidth="1"/>
    <col min="15114" max="15114" width="11" style="68" bestFit="1" customWidth="1"/>
    <col min="15115" max="15360" width="9.33203125" style="68"/>
    <col min="15361" max="15361" width="18.5" style="68" customWidth="1"/>
    <col min="15362" max="15362" width="59.1640625" style="68" customWidth="1"/>
    <col min="15363" max="15363" width="23.5" style="68" customWidth="1"/>
    <col min="15364" max="15365" width="20.83203125" style="68" bestFit="1" customWidth="1"/>
    <col min="15366" max="15366" width="19.5" style="68" bestFit="1" customWidth="1"/>
    <col min="15367" max="15367" width="18" style="68" bestFit="1" customWidth="1"/>
    <col min="15368" max="15368" width="11" style="68" bestFit="1" customWidth="1"/>
    <col min="15369" max="15369" width="18" style="68" bestFit="1" customWidth="1"/>
    <col min="15370" max="15370" width="11" style="68" bestFit="1" customWidth="1"/>
    <col min="15371" max="15616" width="9.33203125" style="68"/>
    <col min="15617" max="15617" width="18.5" style="68" customWidth="1"/>
    <col min="15618" max="15618" width="59.1640625" style="68" customWidth="1"/>
    <col min="15619" max="15619" width="23.5" style="68" customWidth="1"/>
    <col min="15620" max="15621" width="20.83203125" style="68" bestFit="1" customWidth="1"/>
    <col min="15622" max="15622" width="19.5" style="68" bestFit="1" customWidth="1"/>
    <col min="15623" max="15623" width="18" style="68" bestFit="1" customWidth="1"/>
    <col min="15624" max="15624" width="11" style="68" bestFit="1" customWidth="1"/>
    <col min="15625" max="15625" width="18" style="68" bestFit="1" customWidth="1"/>
    <col min="15626" max="15626" width="11" style="68" bestFit="1" customWidth="1"/>
    <col min="15627" max="15872" width="9.33203125" style="68"/>
    <col min="15873" max="15873" width="18.5" style="68" customWidth="1"/>
    <col min="15874" max="15874" width="59.1640625" style="68" customWidth="1"/>
    <col min="15875" max="15875" width="23.5" style="68" customWidth="1"/>
    <col min="15876" max="15877" width="20.83203125" style="68" bestFit="1" customWidth="1"/>
    <col min="15878" max="15878" width="19.5" style="68" bestFit="1" customWidth="1"/>
    <col min="15879" max="15879" width="18" style="68" bestFit="1" customWidth="1"/>
    <col min="15880" max="15880" width="11" style="68" bestFit="1" customWidth="1"/>
    <col min="15881" max="15881" width="18" style="68" bestFit="1" customWidth="1"/>
    <col min="15882" max="15882" width="11" style="68" bestFit="1" customWidth="1"/>
    <col min="15883" max="16128" width="9.33203125" style="68"/>
    <col min="16129" max="16129" width="18.5" style="68" customWidth="1"/>
    <col min="16130" max="16130" width="59.1640625" style="68" customWidth="1"/>
    <col min="16131" max="16131" width="23.5" style="68" customWidth="1"/>
    <col min="16132" max="16133" width="20.83203125" style="68" bestFit="1" customWidth="1"/>
    <col min="16134" max="16134" width="19.5" style="68" bestFit="1" customWidth="1"/>
    <col min="16135" max="16135" width="18" style="68" bestFit="1" customWidth="1"/>
    <col min="16136" max="16136" width="11" style="68" bestFit="1" customWidth="1"/>
    <col min="16137" max="16137" width="18" style="68" bestFit="1" customWidth="1"/>
    <col min="16138" max="16138" width="11" style="68" bestFit="1" customWidth="1"/>
    <col min="16139" max="16384" width="9.33203125" style="68"/>
  </cols>
  <sheetData>
    <row r="1" spans="1:15" ht="20.25" hidden="1" customHeight="1">
      <c r="A1" s="20"/>
      <c r="B1" s="20"/>
      <c r="C1" s="20"/>
      <c r="D1" s="20"/>
      <c r="E1" s="20"/>
      <c r="F1" s="20"/>
      <c r="G1" s="20"/>
      <c r="H1" s="20"/>
      <c r="I1" s="20"/>
    </row>
    <row r="2" spans="1:15" ht="15.75" hidden="1">
      <c r="A2" s="151"/>
      <c r="B2" s="151"/>
      <c r="C2" s="151"/>
      <c r="D2" s="151"/>
      <c r="E2" s="151"/>
      <c r="F2" s="151"/>
      <c r="G2" s="151"/>
      <c r="H2" s="151"/>
      <c r="I2" s="151"/>
    </row>
    <row r="3" spans="1:15" ht="18" hidden="1">
      <c r="A3" s="20"/>
      <c r="B3" s="20"/>
      <c r="C3" s="20"/>
      <c r="D3" s="20"/>
      <c r="E3" s="20"/>
      <c r="F3" s="20"/>
      <c r="G3" s="24"/>
      <c r="H3" s="24"/>
      <c r="I3" s="24"/>
    </row>
    <row r="4" spans="1:15" ht="15.75">
      <c r="A4" s="151"/>
      <c r="B4" s="151"/>
      <c r="C4" s="151"/>
      <c r="D4" s="151"/>
      <c r="E4" s="151"/>
      <c r="F4" s="151"/>
      <c r="G4" s="151"/>
      <c r="H4" s="151"/>
      <c r="I4" s="151"/>
    </row>
    <row r="5" spans="1:15" ht="18">
      <c r="A5" s="20"/>
      <c r="B5" s="20"/>
      <c r="C5" s="20"/>
      <c r="D5" s="20"/>
      <c r="E5" s="20"/>
      <c r="F5" s="20"/>
      <c r="G5" s="24"/>
      <c r="H5" s="24"/>
      <c r="I5" s="24"/>
    </row>
    <row r="6" spans="1:15" ht="15.75" customHeight="1">
      <c r="A6" s="151" t="s">
        <v>216</v>
      </c>
      <c r="B6" s="151"/>
      <c r="C6" s="151"/>
      <c r="D6" s="151"/>
      <c r="E6" s="151"/>
      <c r="F6" s="151"/>
      <c r="G6" s="25"/>
      <c r="H6" s="25"/>
      <c r="I6" s="25"/>
    </row>
    <row r="7" spans="1:15" ht="15.75" customHeight="1">
      <c r="A7" s="151" t="s">
        <v>217</v>
      </c>
      <c r="B7" s="151"/>
      <c r="C7" s="151"/>
      <c r="D7" s="151"/>
      <c r="E7" s="151"/>
      <c r="F7" s="151"/>
      <c r="G7" s="25"/>
      <c r="H7" s="25"/>
      <c r="I7" s="25"/>
    </row>
    <row r="8" spans="1:15" ht="18">
      <c r="A8" s="20"/>
      <c r="B8" s="20"/>
      <c r="C8" s="20"/>
      <c r="D8" s="20"/>
      <c r="E8" s="20"/>
      <c r="F8" s="20"/>
      <c r="G8" s="24"/>
      <c r="H8" s="24"/>
      <c r="I8" s="24"/>
    </row>
    <row r="9" spans="1:15" s="27" customFormat="1" ht="36">
      <c r="A9" s="153" t="s">
        <v>10</v>
      </c>
      <c r="B9" s="153"/>
      <c r="C9" s="128" t="str">
        <f>UPPER(C12)</f>
        <v>IZVORNI PLAN ILI REBALANS 
2025.</v>
      </c>
      <c r="D9" s="128" t="str">
        <f>UPPER(D12)</f>
        <v>TEKUĆI PLAN 
2025.</v>
      </c>
      <c r="E9" s="128" t="str">
        <f>UPPER(E12)</f>
        <v>OSTVARENJE/IZVRŠENJE 
01.2025. - 06.2025.</v>
      </c>
      <c r="F9" s="128" t="s">
        <v>218</v>
      </c>
    </row>
    <row r="10" spans="1:15" s="69" customFormat="1" ht="12.75" customHeight="1">
      <c r="A10" s="154">
        <v>1</v>
      </c>
      <c r="B10" s="154"/>
      <c r="C10" s="84">
        <v>2</v>
      </c>
      <c r="D10" s="84">
        <v>3</v>
      </c>
      <c r="E10" s="84">
        <v>4.3333333333333304</v>
      </c>
      <c r="F10" s="84">
        <v>5.0833333333333304</v>
      </c>
      <c r="G10" s="19"/>
      <c r="H10" s="19"/>
      <c r="I10" s="19"/>
      <c r="J10" s="19"/>
    </row>
    <row r="11" spans="1:15" s="69" customFormat="1" hidden="1">
      <c r="A11" s="30"/>
      <c r="B11" s="30"/>
      <c r="C11" s="30"/>
      <c r="D11" s="30"/>
      <c r="E11" s="30"/>
      <c r="F11" s="30"/>
      <c r="G11" s="26"/>
      <c r="H11" s="26"/>
      <c r="I11" s="26"/>
      <c r="J11" s="26"/>
      <c r="K11" s="28"/>
      <c r="L11" s="28"/>
      <c r="M11" s="28"/>
      <c r="N11" s="28"/>
      <c r="O11" s="28"/>
    </row>
    <row r="12" spans="1:15" ht="51" hidden="1">
      <c r="A12" s="31" t="s">
        <v>5</v>
      </c>
      <c r="B12" s="31" t="s">
        <v>5</v>
      </c>
      <c r="C12" s="88" t="s">
        <v>278</v>
      </c>
      <c r="D12" s="88" t="s">
        <v>279</v>
      </c>
      <c r="E12" s="88" t="s">
        <v>280</v>
      </c>
      <c r="F12" s="88" t="s">
        <v>40</v>
      </c>
      <c r="G12" s="26"/>
      <c r="H12" s="26"/>
      <c r="I12" s="26"/>
      <c r="J12" s="26"/>
      <c r="K12" s="71"/>
      <c r="L12" s="71"/>
      <c r="M12" s="71"/>
      <c r="N12" s="71"/>
      <c r="O12" s="71"/>
    </row>
    <row r="13" spans="1:15" hidden="1">
      <c r="A13" s="31" t="s">
        <v>219</v>
      </c>
      <c r="B13" s="31" t="s">
        <v>5</v>
      </c>
      <c r="C13" s="32" t="s">
        <v>6</v>
      </c>
      <c r="D13" s="32" t="s">
        <v>6</v>
      </c>
      <c r="E13" s="32" t="s">
        <v>6</v>
      </c>
      <c r="F13" s="32" t="s">
        <v>5</v>
      </c>
      <c r="G13" s="26"/>
      <c r="H13" s="26"/>
      <c r="I13" s="26"/>
      <c r="J13" s="26"/>
      <c r="K13" s="71"/>
      <c r="L13" s="71"/>
      <c r="M13" s="71"/>
      <c r="N13" s="71"/>
      <c r="O13" s="71"/>
    </row>
    <row r="14" spans="1:15" hidden="1">
      <c r="A14" s="113" t="s">
        <v>220</v>
      </c>
      <c r="B14" s="113" t="s">
        <v>5</v>
      </c>
      <c r="C14" s="104">
        <v>686515198</v>
      </c>
      <c r="D14" s="104">
        <v>686515198</v>
      </c>
      <c r="E14" s="103">
        <v>321296580.69</v>
      </c>
      <c r="F14" s="103">
        <v>46.8010878165584</v>
      </c>
      <c r="G14" s="26"/>
      <c r="H14" s="26"/>
      <c r="I14" s="26"/>
      <c r="J14" s="26"/>
      <c r="K14" s="71"/>
      <c r="L14" s="71"/>
      <c r="M14" s="71"/>
      <c r="N14" s="71"/>
      <c r="O14" s="71"/>
    </row>
    <row r="15" spans="1:15">
      <c r="A15" s="92" t="s">
        <v>221</v>
      </c>
      <c r="B15" s="110" t="s">
        <v>222</v>
      </c>
      <c r="C15" s="34">
        <v>686515198</v>
      </c>
      <c r="D15" s="34">
        <v>686515198</v>
      </c>
      <c r="E15" s="33">
        <v>321296580.69</v>
      </c>
      <c r="F15" s="33">
        <v>46.8010878165584</v>
      </c>
      <c r="G15" s="29"/>
      <c r="H15" s="29"/>
      <c r="I15" s="29"/>
      <c r="J15" s="29"/>
      <c r="K15" s="70"/>
      <c r="L15" s="70"/>
      <c r="M15" s="70"/>
      <c r="N15" s="70"/>
      <c r="O15" s="70"/>
    </row>
    <row r="16" spans="1:15">
      <c r="A16" s="95" t="s">
        <v>229</v>
      </c>
      <c r="B16" s="111" t="s">
        <v>230</v>
      </c>
      <c r="C16" s="97">
        <v>685984450</v>
      </c>
      <c r="D16" s="97">
        <v>685984450</v>
      </c>
      <c r="E16" s="96">
        <v>321378667</v>
      </c>
      <c r="F16" s="96">
        <v>46.849264148771901</v>
      </c>
      <c r="G16" s="71"/>
      <c r="H16" s="71"/>
      <c r="I16" s="71"/>
      <c r="J16" s="71"/>
      <c r="K16" s="71"/>
      <c r="L16" s="71"/>
      <c r="M16" s="71"/>
      <c r="N16" s="71"/>
      <c r="O16" s="71"/>
    </row>
    <row r="17" spans="1:15">
      <c r="A17" s="95" t="s">
        <v>231</v>
      </c>
      <c r="B17" s="111" t="s">
        <v>232</v>
      </c>
      <c r="C17" s="97">
        <v>530748</v>
      </c>
      <c r="D17" s="97">
        <v>530748</v>
      </c>
      <c r="E17" s="99"/>
      <c r="F17" s="99"/>
      <c r="G17" s="71"/>
      <c r="H17" s="71"/>
      <c r="I17" s="71"/>
      <c r="J17" s="71"/>
      <c r="K17" s="71"/>
      <c r="L17" s="71"/>
      <c r="M17" s="71"/>
      <c r="N17" s="71"/>
      <c r="O17" s="71"/>
    </row>
    <row r="18" spans="1:15">
      <c r="A18" s="95" t="s">
        <v>245</v>
      </c>
      <c r="B18" s="111" t="s">
        <v>246</v>
      </c>
      <c r="C18" s="99"/>
      <c r="D18" s="99"/>
      <c r="E18" s="96">
        <v>-82086.31</v>
      </c>
      <c r="F18" s="99"/>
      <c r="G18" s="71"/>
      <c r="H18" s="71"/>
      <c r="I18" s="71"/>
      <c r="J18" s="71"/>
      <c r="K18" s="71"/>
      <c r="L18" s="71"/>
      <c r="M18" s="71"/>
      <c r="N18" s="71"/>
      <c r="O18" s="71"/>
    </row>
    <row r="20" spans="1:15">
      <c r="E20" s="126" t="s">
        <v>294</v>
      </c>
    </row>
    <row r="21" spans="1:15">
      <c r="E21" s="125"/>
    </row>
    <row r="22" spans="1:15">
      <c r="E22" s="126" t="s">
        <v>250</v>
      </c>
    </row>
  </sheetData>
  <mergeCells count="6">
    <mergeCell ref="A2:I2"/>
    <mergeCell ref="A4:I4"/>
    <mergeCell ref="A9:B9"/>
    <mergeCell ref="A10:B10"/>
    <mergeCell ref="A6:F6"/>
    <mergeCell ref="A7:F7"/>
  </mergeCells>
  <printOptions horizontalCentered="1"/>
  <pageMargins left="0.19685039370078741" right="0.19685039370078741" top="0.59055118110236227" bottom="0.43307086614173229" header="0.19685039370078741" footer="0.23622047244094491"/>
  <pageSetup paperSize="9" scale="105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9CEC9-A8DC-4F76-A991-D7CFF04CFAA9}">
  <sheetPr codeName="Sheet9"/>
  <dimension ref="A1:K118"/>
  <sheetViews>
    <sheetView topLeftCell="A4" zoomScaleNormal="100" workbookViewId="0">
      <selection activeCell="D24" sqref="D24"/>
    </sheetView>
  </sheetViews>
  <sheetFormatPr defaultRowHeight="12.75"/>
  <cols>
    <col min="1" max="1" width="25.33203125" style="68" customWidth="1"/>
    <col min="2" max="2" width="59.1640625" style="72" customWidth="1"/>
    <col min="3" max="3" width="22.33203125" style="74" customWidth="1"/>
    <col min="4" max="6" width="22.33203125" style="68" customWidth="1"/>
    <col min="7" max="252" width="9.33203125" style="68"/>
    <col min="253" max="253" width="25.33203125" style="68" customWidth="1"/>
    <col min="254" max="254" width="59.1640625" style="68" customWidth="1"/>
    <col min="255" max="258" width="0" style="68" hidden="1" customWidth="1"/>
    <col min="259" max="260" width="22.33203125" style="68" bestFit="1" customWidth="1"/>
    <col min="261" max="261" width="18" style="68" bestFit="1" customWidth="1"/>
    <col min="262" max="262" width="18.5" style="68" bestFit="1" customWidth="1"/>
    <col min="263" max="508" width="9.33203125" style="68"/>
    <col min="509" max="509" width="25.33203125" style="68" customWidth="1"/>
    <col min="510" max="510" width="59.1640625" style="68" customWidth="1"/>
    <col min="511" max="514" width="0" style="68" hidden="1" customWidth="1"/>
    <col min="515" max="516" width="22.33203125" style="68" bestFit="1" customWidth="1"/>
    <col min="517" max="517" width="18" style="68" bestFit="1" customWidth="1"/>
    <col min="518" max="518" width="18.5" style="68" bestFit="1" customWidth="1"/>
    <col min="519" max="764" width="9.33203125" style="68"/>
    <col min="765" max="765" width="25.33203125" style="68" customWidth="1"/>
    <col min="766" max="766" width="59.1640625" style="68" customWidth="1"/>
    <col min="767" max="770" width="0" style="68" hidden="1" customWidth="1"/>
    <col min="771" max="772" width="22.33203125" style="68" bestFit="1" customWidth="1"/>
    <col min="773" max="773" width="18" style="68" bestFit="1" customWidth="1"/>
    <col min="774" max="774" width="18.5" style="68" bestFit="1" customWidth="1"/>
    <col min="775" max="1020" width="9.33203125" style="68"/>
    <col min="1021" max="1021" width="25.33203125" style="68" customWidth="1"/>
    <col min="1022" max="1022" width="59.1640625" style="68" customWidth="1"/>
    <col min="1023" max="1026" width="0" style="68" hidden="1" customWidth="1"/>
    <col min="1027" max="1028" width="22.33203125" style="68" bestFit="1" customWidth="1"/>
    <col min="1029" max="1029" width="18" style="68" bestFit="1" customWidth="1"/>
    <col min="1030" max="1030" width="18.5" style="68" bestFit="1" customWidth="1"/>
    <col min="1031" max="1276" width="9.33203125" style="68"/>
    <col min="1277" max="1277" width="25.33203125" style="68" customWidth="1"/>
    <col min="1278" max="1278" width="59.1640625" style="68" customWidth="1"/>
    <col min="1279" max="1282" width="0" style="68" hidden="1" customWidth="1"/>
    <col min="1283" max="1284" width="22.33203125" style="68" bestFit="1" customWidth="1"/>
    <col min="1285" max="1285" width="18" style="68" bestFit="1" customWidth="1"/>
    <col min="1286" max="1286" width="18.5" style="68" bestFit="1" customWidth="1"/>
    <col min="1287" max="1532" width="9.33203125" style="68"/>
    <col min="1533" max="1533" width="25.33203125" style="68" customWidth="1"/>
    <col min="1534" max="1534" width="59.1640625" style="68" customWidth="1"/>
    <col min="1535" max="1538" width="0" style="68" hidden="1" customWidth="1"/>
    <col min="1539" max="1540" width="22.33203125" style="68" bestFit="1" customWidth="1"/>
    <col min="1541" max="1541" width="18" style="68" bestFit="1" customWidth="1"/>
    <col min="1542" max="1542" width="18.5" style="68" bestFit="1" customWidth="1"/>
    <col min="1543" max="1788" width="9.33203125" style="68"/>
    <col min="1789" max="1789" width="25.33203125" style="68" customWidth="1"/>
    <col min="1790" max="1790" width="59.1640625" style="68" customWidth="1"/>
    <col min="1791" max="1794" width="0" style="68" hidden="1" customWidth="1"/>
    <col min="1795" max="1796" width="22.33203125" style="68" bestFit="1" customWidth="1"/>
    <col min="1797" max="1797" width="18" style="68" bestFit="1" customWidth="1"/>
    <col min="1798" max="1798" width="18.5" style="68" bestFit="1" customWidth="1"/>
    <col min="1799" max="2044" width="9.33203125" style="68"/>
    <col min="2045" max="2045" width="25.33203125" style="68" customWidth="1"/>
    <col min="2046" max="2046" width="59.1640625" style="68" customWidth="1"/>
    <col min="2047" max="2050" width="0" style="68" hidden="1" customWidth="1"/>
    <col min="2051" max="2052" width="22.33203125" style="68" bestFit="1" customWidth="1"/>
    <col min="2053" max="2053" width="18" style="68" bestFit="1" customWidth="1"/>
    <col min="2054" max="2054" width="18.5" style="68" bestFit="1" customWidth="1"/>
    <col min="2055" max="2300" width="9.33203125" style="68"/>
    <col min="2301" max="2301" width="25.33203125" style="68" customWidth="1"/>
    <col min="2302" max="2302" width="59.1640625" style="68" customWidth="1"/>
    <col min="2303" max="2306" width="0" style="68" hidden="1" customWidth="1"/>
    <col min="2307" max="2308" width="22.33203125" style="68" bestFit="1" customWidth="1"/>
    <col min="2309" max="2309" width="18" style="68" bestFit="1" customWidth="1"/>
    <col min="2310" max="2310" width="18.5" style="68" bestFit="1" customWidth="1"/>
    <col min="2311" max="2556" width="9.33203125" style="68"/>
    <col min="2557" max="2557" width="25.33203125" style="68" customWidth="1"/>
    <col min="2558" max="2558" width="59.1640625" style="68" customWidth="1"/>
    <col min="2559" max="2562" width="0" style="68" hidden="1" customWidth="1"/>
    <col min="2563" max="2564" width="22.33203125" style="68" bestFit="1" customWidth="1"/>
    <col min="2565" max="2565" width="18" style="68" bestFit="1" customWidth="1"/>
    <col min="2566" max="2566" width="18.5" style="68" bestFit="1" customWidth="1"/>
    <col min="2567" max="2812" width="9.33203125" style="68"/>
    <col min="2813" max="2813" width="25.33203125" style="68" customWidth="1"/>
    <col min="2814" max="2814" width="59.1640625" style="68" customWidth="1"/>
    <col min="2815" max="2818" width="0" style="68" hidden="1" customWidth="1"/>
    <col min="2819" max="2820" width="22.33203125" style="68" bestFit="1" customWidth="1"/>
    <col min="2821" max="2821" width="18" style="68" bestFit="1" customWidth="1"/>
    <col min="2822" max="2822" width="18.5" style="68" bestFit="1" customWidth="1"/>
    <col min="2823" max="3068" width="9.33203125" style="68"/>
    <col min="3069" max="3069" width="25.33203125" style="68" customWidth="1"/>
    <col min="3070" max="3070" width="59.1640625" style="68" customWidth="1"/>
    <col min="3071" max="3074" width="0" style="68" hidden="1" customWidth="1"/>
    <col min="3075" max="3076" width="22.33203125" style="68" bestFit="1" customWidth="1"/>
    <col min="3077" max="3077" width="18" style="68" bestFit="1" customWidth="1"/>
    <col min="3078" max="3078" width="18.5" style="68" bestFit="1" customWidth="1"/>
    <col min="3079" max="3324" width="9.33203125" style="68"/>
    <col min="3325" max="3325" width="25.33203125" style="68" customWidth="1"/>
    <col min="3326" max="3326" width="59.1640625" style="68" customWidth="1"/>
    <col min="3327" max="3330" width="0" style="68" hidden="1" customWidth="1"/>
    <col min="3331" max="3332" width="22.33203125" style="68" bestFit="1" customWidth="1"/>
    <col min="3333" max="3333" width="18" style="68" bestFit="1" customWidth="1"/>
    <col min="3334" max="3334" width="18.5" style="68" bestFit="1" customWidth="1"/>
    <col min="3335" max="3580" width="9.33203125" style="68"/>
    <col min="3581" max="3581" width="25.33203125" style="68" customWidth="1"/>
    <col min="3582" max="3582" width="59.1640625" style="68" customWidth="1"/>
    <col min="3583" max="3586" width="0" style="68" hidden="1" customWidth="1"/>
    <col min="3587" max="3588" width="22.33203125" style="68" bestFit="1" customWidth="1"/>
    <col min="3589" max="3589" width="18" style="68" bestFit="1" customWidth="1"/>
    <col min="3590" max="3590" width="18.5" style="68" bestFit="1" customWidth="1"/>
    <col min="3591" max="3836" width="9.33203125" style="68"/>
    <col min="3837" max="3837" width="25.33203125" style="68" customWidth="1"/>
    <col min="3838" max="3838" width="59.1640625" style="68" customWidth="1"/>
    <col min="3839" max="3842" width="0" style="68" hidden="1" customWidth="1"/>
    <col min="3843" max="3844" width="22.33203125" style="68" bestFit="1" customWidth="1"/>
    <col min="3845" max="3845" width="18" style="68" bestFit="1" customWidth="1"/>
    <col min="3846" max="3846" width="18.5" style="68" bestFit="1" customWidth="1"/>
    <col min="3847" max="4092" width="9.33203125" style="68"/>
    <col min="4093" max="4093" width="25.33203125" style="68" customWidth="1"/>
    <col min="4094" max="4094" width="59.1640625" style="68" customWidth="1"/>
    <col min="4095" max="4098" width="0" style="68" hidden="1" customWidth="1"/>
    <col min="4099" max="4100" width="22.33203125" style="68" bestFit="1" customWidth="1"/>
    <col min="4101" max="4101" width="18" style="68" bestFit="1" customWidth="1"/>
    <col min="4102" max="4102" width="18.5" style="68" bestFit="1" customWidth="1"/>
    <col min="4103" max="4348" width="9.33203125" style="68"/>
    <col min="4349" max="4349" width="25.33203125" style="68" customWidth="1"/>
    <col min="4350" max="4350" width="59.1640625" style="68" customWidth="1"/>
    <col min="4351" max="4354" width="0" style="68" hidden="1" customWidth="1"/>
    <col min="4355" max="4356" width="22.33203125" style="68" bestFit="1" customWidth="1"/>
    <col min="4357" max="4357" width="18" style="68" bestFit="1" customWidth="1"/>
    <col min="4358" max="4358" width="18.5" style="68" bestFit="1" customWidth="1"/>
    <col min="4359" max="4604" width="9.33203125" style="68"/>
    <col min="4605" max="4605" width="25.33203125" style="68" customWidth="1"/>
    <col min="4606" max="4606" width="59.1640625" style="68" customWidth="1"/>
    <col min="4607" max="4610" width="0" style="68" hidden="1" customWidth="1"/>
    <col min="4611" max="4612" width="22.33203125" style="68" bestFit="1" customWidth="1"/>
    <col min="4613" max="4613" width="18" style="68" bestFit="1" customWidth="1"/>
    <col min="4614" max="4614" width="18.5" style="68" bestFit="1" customWidth="1"/>
    <col min="4615" max="4860" width="9.33203125" style="68"/>
    <col min="4861" max="4861" width="25.33203125" style="68" customWidth="1"/>
    <col min="4862" max="4862" width="59.1640625" style="68" customWidth="1"/>
    <col min="4863" max="4866" width="0" style="68" hidden="1" customWidth="1"/>
    <col min="4867" max="4868" width="22.33203125" style="68" bestFit="1" customWidth="1"/>
    <col min="4869" max="4869" width="18" style="68" bestFit="1" customWidth="1"/>
    <col min="4870" max="4870" width="18.5" style="68" bestFit="1" customWidth="1"/>
    <col min="4871" max="5116" width="9.33203125" style="68"/>
    <col min="5117" max="5117" width="25.33203125" style="68" customWidth="1"/>
    <col min="5118" max="5118" width="59.1640625" style="68" customWidth="1"/>
    <col min="5119" max="5122" width="0" style="68" hidden="1" customWidth="1"/>
    <col min="5123" max="5124" width="22.33203125" style="68" bestFit="1" customWidth="1"/>
    <col min="5125" max="5125" width="18" style="68" bestFit="1" customWidth="1"/>
    <col min="5126" max="5126" width="18.5" style="68" bestFit="1" customWidth="1"/>
    <col min="5127" max="5372" width="9.33203125" style="68"/>
    <col min="5373" max="5373" width="25.33203125" style="68" customWidth="1"/>
    <col min="5374" max="5374" width="59.1640625" style="68" customWidth="1"/>
    <col min="5375" max="5378" width="0" style="68" hidden="1" customWidth="1"/>
    <col min="5379" max="5380" width="22.33203125" style="68" bestFit="1" customWidth="1"/>
    <col min="5381" max="5381" width="18" style="68" bestFit="1" customWidth="1"/>
    <col min="5382" max="5382" width="18.5" style="68" bestFit="1" customWidth="1"/>
    <col min="5383" max="5628" width="9.33203125" style="68"/>
    <col min="5629" max="5629" width="25.33203125" style="68" customWidth="1"/>
    <col min="5630" max="5630" width="59.1640625" style="68" customWidth="1"/>
    <col min="5631" max="5634" width="0" style="68" hidden="1" customWidth="1"/>
    <col min="5635" max="5636" width="22.33203125" style="68" bestFit="1" customWidth="1"/>
    <col min="5637" max="5637" width="18" style="68" bestFit="1" customWidth="1"/>
    <col min="5638" max="5638" width="18.5" style="68" bestFit="1" customWidth="1"/>
    <col min="5639" max="5884" width="9.33203125" style="68"/>
    <col min="5885" max="5885" width="25.33203125" style="68" customWidth="1"/>
    <col min="5886" max="5886" width="59.1640625" style="68" customWidth="1"/>
    <col min="5887" max="5890" width="0" style="68" hidden="1" customWidth="1"/>
    <col min="5891" max="5892" width="22.33203125" style="68" bestFit="1" customWidth="1"/>
    <col min="5893" max="5893" width="18" style="68" bestFit="1" customWidth="1"/>
    <col min="5894" max="5894" width="18.5" style="68" bestFit="1" customWidth="1"/>
    <col min="5895" max="6140" width="9.33203125" style="68"/>
    <col min="6141" max="6141" width="25.33203125" style="68" customWidth="1"/>
    <col min="6142" max="6142" width="59.1640625" style="68" customWidth="1"/>
    <col min="6143" max="6146" width="0" style="68" hidden="1" customWidth="1"/>
    <col min="6147" max="6148" width="22.33203125" style="68" bestFit="1" customWidth="1"/>
    <col min="6149" max="6149" width="18" style="68" bestFit="1" customWidth="1"/>
    <col min="6150" max="6150" width="18.5" style="68" bestFit="1" customWidth="1"/>
    <col min="6151" max="6396" width="9.33203125" style="68"/>
    <col min="6397" max="6397" width="25.33203125" style="68" customWidth="1"/>
    <col min="6398" max="6398" width="59.1640625" style="68" customWidth="1"/>
    <col min="6399" max="6402" width="0" style="68" hidden="1" customWidth="1"/>
    <col min="6403" max="6404" width="22.33203125" style="68" bestFit="1" customWidth="1"/>
    <col min="6405" max="6405" width="18" style="68" bestFit="1" customWidth="1"/>
    <col min="6406" max="6406" width="18.5" style="68" bestFit="1" customWidth="1"/>
    <col min="6407" max="6652" width="9.33203125" style="68"/>
    <col min="6653" max="6653" width="25.33203125" style="68" customWidth="1"/>
    <col min="6654" max="6654" width="59.1640625" style="68" customWidth="1"/>
    <col min="6655" max="6658" width="0" style="68" hidden="1" customWidth="1"/>
    <col min="6659" max="6660" width="22.33203125" style="68" bestFit="1" customWidth="1"/>
    <col min="6661" max="6661" width="18" style="68" bestFit="1" customWidth="1"/>
    <col min="6662" max="6662" width="18.5" style="68" bestFit="1" customWidth="1"/>
    <col min="6663" max="6908" width="9.33203125" style="68"/>
    <col min="6909" max="6909" width="25.33203125" style="68" customWidth="1"/>
    <col min="6910" max="6910" width="59.1640625" style="68" customWidth="1"/>
    <col min="6911" max="6914" width="0" style="68" hidden="1" customWidth="1"/>
    <col min="6915" max="6916" width="22.33203125" style="68" bestFit="1" customWidth="1"/>
    <col min="6917" max="6917" width="18" style="68" bestFit="1" customWidth="1"/>
    <col min="6918" max="6918" width="18.5" style="68" bestFit="1" customWidth="1"/>
    <col min="6919" max="7164" width="9.33203125" style="68"/>
    <col min="7165" max="7165" width="25.33203125" style="68" customWidth="1"/>
    <col min="7166" max="7166" width="59.1640625" style="68" customWidth="1"/>
    <col min="7167" max="7170" width="0" style="68" hidden="1" customWidth="1"/>
    <col min="7171" max="7172" width="22.33203125" style="68" bestFit="1" customWidth="1"/>
    <col min="7173" max="7173" width="18" style="68" bestFit="1" customWidth="1"/>
    <col min="7174" max="7174" width="18.5" style="68" bestFit="1" customWidth="1"/>
    <col min="7175" max="7420" width="9.33203125" style="68"/>
    <col min="7421" max="7421" width="25.33203125" style="68" customWidth="1"/>
    <col min="7422" max="7422" width="59.1640625" style="68" customWidth="1"/>
    <col min="7423" max="7426" width="0" style="68" hidden="1" customWidth="1"/>
    <col min="7427" max="7428" width="22.33203125" style="68" bestFit="1" customWidth="1"/>
    <col min="7429" max="7429" width="18" style="68" bestFit="1" customWidth="1"/>
    <col min="7430" max="7430" width="18.5" style="68" bestFit="1" customWidth="1"/>
    <col min="7431" max="7676" width="9.33203125" style="68"/>
    <col min="7677" max="7677" width="25.33203125" style="68" customWidth="1"/>
    <col min="7678" max="7678" width="59.1640625" style="68" customWidth="1"/>
    <col min="7679" max="7682" width="0" style="68" hidden="1" customWidth="1"/>
    <col min="7683" max="7684" width="22.33203125" style="68" bestFit="1" customWidth="1"/>
    <col min="7685" max="7685" width="18" style="68" bestFit="1" customWidth="1"/>
    <col min="7686" max="7686" width="18.5" style="68" bestFit="1" customWidth="1"/>
    <col min="7687" max="7932" width="9.33203125" style="68"/>
    <col min="7933" max="7933" width="25.33203125" style="68" customWidth="1"/>
    <col min="7934" max="7934" width="59.1640625" style="68" customWidth="1"/>
    <col min="7935" max="7938" width="0" style="68" hidden="1" customWidth="1"/>
    <col min="7939" max="7940" width="22.33203125" style="68" bestFit="1" customWidth="1"/>
    <col min="7941" max="7941" width="18" style="68" bestFit="1" customWidth="1"/>
    <col min="7942" max="7942" width="18.5" style="68" bestFit="1" customWidth="1"/>
    <col min="7943" max="8188" width="9.33203125" style="68"/>
    <col min="8189" max="8189" width="25.33203125" style="68" customWidth="1"/>
    <col min="8190" max="8190" width="59.1640625" style="68" customWidth="1"/>
    <col min="8191" max="8194" width="0" style="68" hidden="1" customWidth="1"/>
    <col min="8195" max="8196" width="22.33203125" style="68" bestFit="1" customWidth="1"/>
    <col min="8197" max="8197" width="18" style="68" bestFit="1" customWidth="1"/>
    <col min="8198" max="8198" width="18.5" style="68" bestFit="1" customWidth="1"/>
    <col min="8199" max="8444" width="9.33203125" style="68"/>
    <col min="8445" max="8445" width="25.33203125" style="68" customWidth="1"/>
    <col min="8446" max="8446" width="59.1640625" style="68" customWidth="1"/>
    <col min="8447" max="8450" width="0" style="68" hidden="1" customWidth="1"/>
    <col min="8451" max="8452" width="22.33203125" style="68" bestFit="1" customWidth="1"/>
    <col min="8453" max="8453" width="18" style="68" bestFit="1" customWidth="1"/>
    <col min="8454" max="8454" width="18.5" style="68" bestFit="1" customWidth="1"/>
    <col min="8455" max="8700" width="9.33203125" style="68"/>
    <col min="8701" max="8701" width="25.33203125" style="68" customWidth="1"/>
    <col min="8702" max="8702" width="59.1640625" style="68" customWidth="1"/>
    <col min="8703" max="8706" width="0" style="68" hidden="1" customWidth="1"/>
    <col min="8707" max="8708" width="22.33203125" style="68" bestFit="1" customWidth="1"/>
    <col min="8709" max="8709" width="18" style="68" bestFit="1" customWidth="1"/>
    <col min="8710" max="8710" width="18.5" style="68" bestFit="1" customWidth="1"/>
    <col min="8711" max="8956" width="9.33203125" style="68"/>
    <col min="8957" max="8957" width="25.33203125" style="68" customWidth="1"/>
    <col min="8958" max="8958" width="59.1640625" style="68" customWidth="1"/>
    <col min="8959" max="8962" width="0" style="68" hidden="1" customWidth="1"/>
    <col min="8963" max="8964" width="22.33203125" style="68" bestFit="1" customWidth="1"/>
    <col min="8965" max="8965" width="18" style="68" bestFit="1" customWidth="1"/>
    <col min="8966" max="8966" width="18.5" style="68" bestFit="1" customWidth="1"/>
    <col min="8967" max="9212" width="9.33203125" style="68"/>
    <col min="9213" max="9213" width="25.33203125" style="68" customWidth="1"/>
    <col min="9214" max="9214" width="59.1640625" style="68" customWidth="1"/>
    <col min="9215" max="9218" width="0" style="68" hidden="1" customWidth="1"/>
    <col min="9219" max="9220" width="22.33203125" style="68" bestFit="1" customWidth="1"/>
    <col min="9221" max="9221" width="18" style="68" bestFit="1" customWidth="1"/>
    <col min="9222" max="9222" width="18.5" style="68" bestFit="1" customWidth="1"/>
    <col min="9223" max="9468" width="9.33203125" style="68"/>
    <col min="9469" max="9469" width="25.33203125" style="68" customWidth="1"/>
    <col min="9470" max="9470" width="59.1640625" style="68" customWidth="1"/>
    <col min="9471" max="9474" width="0" style="68" hidden="1" customWidth="1"/>
    <col min="9475" max="9476" width="22.33203125" style="68" bestFit="1" customWidth="1"/>
    <col min="9477" max="9477" width="18" style="68" bestFit="1" customWidth="1"/>
    <col min="9478" max="9478" width="18.5" style="68" bestFit="1" customWidth="1"/>
    <col min="9479" max="9724" width="9.33203125" style="68"/>
    <col min="9725" max="9725" width="25.33203125" style="68" customWidth="1"/>
    <col min="9726" max="9726" width="59.1640625" style="68" customWidth="1"/>
    <col min="9727" max="9730" width="0" style="68" hidden="1" customWidth="1"/>
    <col min="9731" max="9732" width="22.33203125" style="68" bestFit="1" customWidth="1"/>
    <col min="9733" max="9733" width="18" style="68" bestFit="1" customWidth="1"/>
    <col min="9734" max="9734" width="18.5" style="68" bestFit="1" customWidth="1"/>
    <col min="9735" max="9980" width="9.33203125" style="68"/>
    <col min="9981" max="9981" width="25.33203125" style="68" customWidth="1"/>
    <col min="9982" max="9982" width="59.1640625" style="68" customWidth="1"/>
    <col min="9983" max="9986" width="0" style="68" hidden="1" customWidth="1"/>
    <col min="9987" max="9988" width="22.33203125" style="68" bestFit="1" customWidth="1"/>
    <col min="9989" max="9989" width="18" style="68" bestFit="1" customWidth="1"/>
    <col min="9990" max="9990" width="18.5" style="68" bestFit="1" customWidth="1"/>
    <col min="9991" max="10236" width="9.33203125" style="68"/>
    <col min="10237" max="10237" width="25.33203125" style="68" customWidth="1"/>
    <col min="10238" max="10238" width="59.1640625" style="68" customWidth="1"/>
    <col min="10239" max="10242" width="0" style="68" hidden="1" customWidth="1"/>
    <col min="10243" max="10244" width="22.33203125" style="68" bestFit="1" customWidth="1"/>
    <col min="10245" max="10245" width="18" style="68" bestFit="1" customWidth="1"/>
    <col min="10246" max="10246" width="18.5" style="68" bestFit="1" customWidth="1"/>
    <col min="10247" max="10492" width="9.33203125" style="68"/>
    <col min="10493" max="10493" width="25.33203125" style="68" customWidth="1"/>
    <col min="10494" max="10494" width="59.1640625" style="68" customWidth="1"/>
    <col min="10495" max="10498" width="0" style="68" hidden="1" customWidth="1"/>
    <col min="10499" max="10500" width="22.33203125" style="68" bestFit="1" customWidth="1"/>
    <col min="10501" max="10501" width="18" style="68" bestFit="1" customWidth="1"/>
    <col min="10502" max="10502" width="18.5" style="68" bestFit="1" customWidth="1"/>
    <col min="10503" max="10748" width="9.33203125" style="68"/>
    <col min="10749" max="10749" width="25.33203125" style="68" customWidth="1"/>
    <col min="10750" max="10750" width="59.1640625" style="68" customWidth="1"/>
    <col min="10751" max="10754" width="0" style="68" hidden="1" customWidth="1"/>
    <col min="10755" max="10756" width="22.33203125" style="68" bestFit="1" customWidth="1"/>
    <col min="10757" max="10757" width="18" style="68" bestFit="1" customWidth="1"/>
    <col min="10758" max="10758" width="18.5" style="68" bestFit="1" customWidth="1"/>
    <col min="10759" max="11004" width="9.33203125" style="68"/>
    <col min="11005" max="11005" width="25.33203125" style="68" customWidth="1"/>
    <col min="11006" max="11006" width="59.1640625" style="68" customWidth="1"/>
    <col min="11007" max="11010" width="0" style="68" hidden="1" customWidth="1"/>
    <col min="11011" max="11012" width="22.33203125" style="68" bestFit="1" customWidth="1"/>
    <col min="11013" max="11013" width="18" style="68" bestFit="1" customWidth="1"/>
    <col min="11014" max="11014" width="18.5" style="68" bestFit="1" customWidth="1"/>
    <col min="11015" max="11260" width="9.33203125" style="68"/>
    <col min="11261" max="11261" width="25.33203125" style="68" customWidth="1"/>
    <col min="11262" max="11262" width="59.1640625" style="68" customWidth="1"/>
    <col min="11263" max="11266" width="0" style="68" hidden="1" customWidth="1"/>
    <col min="11267" max="11268" width="22.33203125" style="68" bestFit="1" customWidth="1"/>
    <col min="11269" max="11269" width="18" style="68" bestFit="1" customWidth="1"/>
    <col min="11270" max="11270" width="18.5" style="68" bestFit="1" customWidth="1"/>
    <col min="11271" max="11516" width="9.33203125" style="68"/>
    <col min="11517" max="11517" width="25.33203125" style="68" customWidth="1"/>
    <col min="11518" max="11518" width="59.1640625" style="68" customWidth="1"/>
    <col min="11519" max="11522" width="0" style="68" hidden="1" customWidth="1"/>
    <col min="11523" max="11524" width="22.33203125" style="68" bestFit="1" customWidth="1"/>
    <col min="11525" max="11525" width="18" style="68" bestFit="1" customWidth="1"/>
    <col min="11526" max="11526" width="18.5" style="68" bestFit="1" customWidth="1"/>
    <col min="11527" max="11772" width="9.33203125" style="68"/>
    <col min="11773" max="11773" width="25.33203125" style="68" customWidth="1"/>
    <col min="11774" max="11774" width="59.1640625" style="68" customWidth="1"/>
    <col min="11775" max="11778" width="0" style="68" hidden="1" customWidth="1"/>
    <col min="11779" max="11780" width="22.33203125" style="68" bestFit="1" customWidth="1"/>
    <col min="11781" max="11781" width="18" style="68" bestFit="1" customWidth="1"/>
    <col min="11782" max="11782" width="18.5" style="68" bestFit="1" customWidth="1"/>
    <col min="11783" max="12028" width="9.33203125" style="68"/>
    <col min="12029" max="12029" width="25.33203125" style="68" customWidth="1"/>
    <col min="12030" max="12030" width="59.1640625" style="68" customWidth="1"/>
    <col min="12031" max="12034" width="0" style="68" hidden="1" customWidth="1"/>
    <col min="12035" max="12036" width="22.33203125" style="68" bestFit="1" customWidth="1"/>
    <col min="12037" max="12037" width="18" style="68" bestFit="1" customWidth="1"/>
    <col min="12038" max="12038" width="18.5" style="68" bestFit="1" customWidth="1"/>
    <col min="12039" max="12284" width="9.33203125" style="68"/>
    <col min="12285" max="12285" width="25.33203125" style="68" customWidth="1"/>
    <col min="12286" max="12286" width="59.1640625" style="68" customWidth="1"/>
    <col min="12287" max="12290" width="0" style="68" hidden="1" customWidth="1"/>
    <col min="12291" max="12292" width="22.33203125" style="68" bestFit="1" customWidth="1"/>
    <col min="12293" max="12293" width="18" style="68" bestFit="1" customWidth="1"/>
    <col min="12294" max="12294" width="18.5" style="68" bestFit="1" customWidth="1"/>
    <col min="12295" max="12540" width="9.33203125" style="68"/>
    <col min="12541" max="12541" width="25.33203125" style="68" customWidth="1"/>
    <col min="12542" max="12542" width="59.1640625" style="68" customWidth="1"/>
    <col min="12543" max="12546" width="0" style="68" hidden="1" customWidth="1"/>
    <col min="12547" max="12548" width="22.33203125" style="68" bestFit="1" customWidth="1"/>
    <col min="12549" max="12549" width="18" style="68" bestFit="1" customWidth="1"/>
    <col min="12550" max="12550" width="18.5" style="68" bestFit="1" customWidth="1"/>
    <col min="12551" max="12796" width="9.33203125" style="68"/>
    <col min="12797" max="12797" width="25.33203125" style="68" customWidth="1"/>
    <col min="12798" max="12798" width="59.1640625" style="68" customWidth="1"/>
    <col min="12799" max="12802" width="0" style="68" hidden="1" customWidth="1"/>
    <col min="12803" max="12804" width="22.33203125" style="68" bestFit="1" customWidth="1"/>
    <col min="12805" max="12805" width="18" style="68" bestFit="1" customWidth="1"/>
    <col min="12806" max="12806" width="18.5" style="68" bestFit="1" customWidth="1"/>
    <col min="12807" max="13052" width="9.33203125" style="68"/>
    <col min="13053" max="13053" width="25.33203125" style="68" customWidth="1"/>
    <col min="13054" max="13054" width="59.1640625" style="68" customWidth="1"/>
    <col min="13055" max="13058" width="0" style="68" hidden="1" customWidth="1"/>
    <col min="13059" max="13060" width="22.33203125" style="68" bestFit="1" customWidth="1"/>
    <col min="13061" max="13061" width="18" style="68" bestFit="1" customWidth="1"/>
    <col min="13062" max="13062" width="18.5" style="68" bestFit="1" customWidth="1"/>
    <col min="13063" max="13308" width="9.33203125" style="68"/>
    <col min="13309" max="13309" width="25.33203125" style="68" customWidth="1"/>
    <col min="13310" max="13310" width="59.1640625" style="68" customWidth="1"/>
    <col min="13311" max="13314" width="0" style="68" hidden="1" customWidth="1"/>
    <col min="13315" max="13316" width="22.33203125" style="68" bestFit="1" customWidth="1"/>
    <col min="13317" max="13317" width="18" style="68" bestFit="1" customWidth="1"/>
    <col min="13318" max="13318" width="18.5" style="68" bestFit="1" customWidth="1"/>
    <col min="13319" max="13564" width="9.33203125" style="68"/>
    <col min="13565" max="13565" width="25.33203125" style="68" customWidth="1"/>
    <col min="13566" max="13566" width="59.1640625" style="68" customWidth="1"/>
    <col min="13567" max="13570" width="0" style="68" hidden="1" customWidth="1"/>
    <col min="13571" max="13572" width="22.33203125" style="68" bestFit="1" customWidth="1"/>
    <col min="13573" max="13573" width="18" style="68" bestFit="1" customWidth="1"/>
    <col min="13574" max="13574" width="18.5" style="68" bestFit="1" customWidth="1"/>
    <col min="13575" max="13820" width="9.33203125" style="68"/>
    <col min="13821" max="13821" width="25.33203125" style="68" customWidth="1"/>
    <col min="13822" max="13822" width="59.1640625" style="68" customWidth="1"/>
    <col min="13823" max="13826" width="0" style="68" hidden="1" customWidth="1"/>
    <col min="13827" max="13828" width="22.33203125" style="68" bestFit="1" customWidth="1"/>
    <col min="13829" max="13829" width="18" style="68" bestFit="1" customWidth="1"/>
    <col min="13830" max="13830" width="18.5" style="68" bestFit="1" customWidth="1"/>
    <col min="13831" max="14076" width="9.33203125" style="68"/>
    <col min="14077" max="14077" width="25.33203125" style="68" customWidth="1"/>
    <col min="14078" max="14078" width="59.1640625" style="68" customWidth="1"/>
    <col min="14079" max="14082" width="0" style="68" hidden="1" customWidth="1"/>
    <col min="14083" max="14084" width="22.33203125" style="68" bestFit="1" customWidth="1"/>
    <col min="14085" max="14085" width="18" style="68" bestFit="1" customWidth="1"/>
    <col min="14086" max="14086" width="18.5" style="68" bestFit="1" customWidth="1"/>
    <col min="14087" max="14332" width="9.33203125" style="68"/>
    <col min="14333" max="14333" width="25.33203125" style="68" customWidth="1"/>
    <col min="14334" max="14334" width="59.1640625" style="68" customWidth="1"/>
    <col min="14335" max="14338" width="0" style="68" hidden="1" customWidth="1"/>
    <col min="14339" max="14340" width="22.33203125" style="68" bestFit="1" customWidth="1"/>
    <col min="14341" max="14341" width="18" style="68" bestFit="1" customWidth="1"/>
    <col min="14342" max="14342" width="18.5" style="68" bestFit="1" customWidth="1"/>
    <col min="14343" max="14588" width="9.33203125" style="68"/>
    <col min="14589" max="14589" width="25.33203125" style="68" customWidth="1"/>
    <col min="14590" max="14590" width="59.1640625" style="68" customWidth="1"/>
    <col min="14591" max="14594" width="0" style="68" hidden="1" customWidth="1"/>
    <col min="14595" max="14596" width="22.33203125" style="68" bestFit="1" customWidth="1"/>
    <col min="14597" max="14597" width="18" style="68" bestFit="1" customWidth="1"/>
    <col min="14598" max="14598" width="18.5" style="68" bestFit="1" customWidth="1"/>
    <col min="14599" max="14844" width="9.33203125" style="68"/>
    <col min="14845" max="14845" width="25.33203125" style="68" customWidth="1"/>
    <col min="14846" max="14846" width="59.1640625" style="68" customWidth="1"/>
    <col min="14847" max="14850" width="0" style="68" hidden="1" customWidth="1"/>
    <col min="14851" max="14852" width="22.33203125" style="68" bestFit="1" customWidth="1"/>
    <col min="14853" max="14853" width="18" style="68" bestFit="1" customWidth="1"/>
    <col min="14854" max="14854" width="18.5" style="68" bestFit="1" customWidth="1"/>
    <col min="14855" max="15100" width="9.33203125" style="68"/>
    <col min="15101" max="15101" width="25.33203125" style="68" customWidth="1"/>
    <col min="15102" max="15102" width="59.1640625" style="68" customWidth="1"/>
    <col min="15103" max="15106" width="0" style="68" hidden="1" customWidth="1"/>
    <col min="15107" max="15108" width="22.33203125" style="68" bestFit="1" customWidth="1"/>
    <col min="15109" max="15109" width="18" style="68" bestFit="1" customWidth="1"/>
    <col min="15110" max="15110" width="18.5" style="68" bestFit="1" customWidth="1"/>
    <col min="15111" max="15356" width="9.33203125" style="68"/>
    <col min="15357" max="15357" width="25.33203125" style="68" customWidth="1"/>
    <col min="15358" max="15358" width="59.1640625" style="68" customWidth="1"/>
    <col min="15359" max="15362" width="0" style="68" hidden="1" customWidth="1"/>
    <col min="15363" max="15364" width="22.33203125" style="68" bestFit="1" customWidth="1"/>
    <col min="15365" max="15365" width="18" style="68" bestFit="1" customWidth="1"/>
    <col min="15366" max="15366" width="18.5" style="68" bestFit="1" customWidth="1"/>
    <col min="15367" max="15612" width="9.33203125" style="68"/>
    <col min="15613" max="15613" width="25.33203125" style="68" customWidth="1"/>
    <col min="15614" max="15614" width="59.1640625" style="68" customWidth="1"/>
    <col min="15615" max="15618" width="0" style="68" hidden="1" customWidth="1"/>
    <col min="15619" max="15620" width="22.33203125" style="68" bestFit="1" customWidth="1"/>
    <col min="15621" max="15621" width="18" style="68" bestFit="1" customWidth="1"/>
    <col min="15622" max="15622" width="18.5" style="68" bestFit="1" customWidth="1"/>
    <col min="15623" max="15868" width="9.33203125" style="68"/>
    <col min="15869" max="15869" width="25.33203125" style="68" customWidth="1"/>
    <col min="15870" max="15870" width="59.1640625" style="68" customWidth="1"/>
    <col min="15871" max="15874" width="0" style="68" hidden="1" customWidth="1"/>
    <col min="15875" max="15876" width="22.33203125" style="68" bestFit="1" customWidth="1"/>
    <col min="15877" max="15877" width="18" style="68" bestFit="1" customWidth="1"/>
    <col min="15878" max="15878" width="18.5" style="68" bestFit="1" customWidth="1"/>
    <col min="15879" max="16124" width="9.33203125" style="68"/>
    <col min="16125" max="16125" width="25.33203125" style="68" customWidth="1"/>
    <col min="16126" max="16126" width="59.1640625" style="68" customWidth="1"/>
    <col min="16127" max="16130" width="0" style="68" hidden="1" customWidth="1"/>
    <col min="16131" max="16132" width="22.33203125" style="68" bestFit="1" customWidth="1"/>
    <col min="16133" max="16133" width="18" style="68" bestFit="1" customWidth="1"/>
    <col min="16134" max="16134" width="18.5" style="68" bestFit="1" customWidth="1"/>
    <col min="16135" max="16384" width="9.33203125" style="68"/>
  </cols>
  <sheetData>
    <row r="1" spans="1:11" ht="20.25" hidden="1" customHeight="1">
      <c r="A1" s="20"/>
      <c r="B1" s="20"/>
      <c r="C1" s="20"/>
      <c r="D1" s="20"/>
      <c r="E1" s="20"/>
      <c r="F1" s="20"/>
    </row>
    <row r="2" spans="1:11" ht="15.75" hidden="1">
      <c r="A2" s="151"/>
      <c r="B2" s="151"/>
      <c r="C2" s="151"/>
      <c r="D2" s="151"/>
      <c r="E2" s="151"/>
      <c r="F2" s="151"/>
    </row>
    <row r="3" spans="1:11" ht="18" hidden="1">
      <c r="A3" s="20"/>
      <c r="B3" s="20"/>
      <c r="C3" s="20"/>
      <c r="D3" s="24"/>
      <c r="E3" s="24"/>
      <c r="F3" s="24"/>
    </row>
    <row r="4" spans="1:11" ht="15.75">
      <c r="A4" s="151" t="s">
        <v>216</v>
      </c>
      <c r="B4" s="151"/>
      <c r="C4" s="151"/>
      <c r="D4" s="151"/>
      <c r="E4" s="151"/>
      <c r="F4" s="151"/>
    </row>
    <row r="5" spans="1:11" ht="15.75">
      <c r="A5" s="151" t="s">
        <v>217</v>
      </c>
      <c r="B5" s="151"/>
      <c r="C5" s="151"/>
      <c r="D5" s="151"/>
      <c r="E5" s="151"/>
      <c r="F5" s="151"/>
    </row>
    <row r="6" spans="1:11" ht="18">
      <c r="A6" s="20"/>
      <c r="B6" s="20"/>
      <c r="C6" s="20"/>
      <c r="D6" s="24"/>
      <c r="E6" s="24"/>
      <c r="F6" s="24"/>
    </row>
    <row r="7" spans="1:11" s="27" customFormat="1" ht="36">
      <c r="A7" s="153" t="s">
        <v>10</v>
      </c>
      <c r="B7" s="153"/>
      <c r="C7" s="128" t="str">
        <f>UPPER(C10)</f>
        <v>IZVORNI PLAN ILI REBALANS 
2025.</v>
      </c>
      <c r="D7" s="128" t="str">
        <f>UPPER(D10)</f>
        <v>TEKUĆI PLAN 
2025.</v>
      </c>
      <c r="E7" s="128" t="str">
        <f>UPPER(E10)</f>
        <v>OSTVARENJE/IZVRŠENJE 
01.2025. - 06.2025.</v>
      </c>
      <c r="F7" s="128" t="s">
        <v>218</v>
      </c>
    </row>
    <row r="8" spans="1:11" s="69" customFormat="1" ht="12.75" customHeight="1">
      <c r="A8" s="154">
        <v>1</v>
      </c>
      <c r="B8" s="154"/>
      <c r="C8" s="84">
        <v>2</v>
      </c>
      <c r="D8" s="84">
        <v>3</v>
      </c>
      <c r="E8" s="84">
        <v>4.3333333333333304</v>
      </c>
      <c r="F8" s="84">
        <v>5.0833333333333304</v>
      </c>
    </row>
    <row r="9" spans="1:11" s="69" customFormat="1" hidden="1">
      <c r="A9" s="101"/>
      <c r="B9" s="114" t="s">
        <v>198</v>
      </c>
      <c r="C9" s="103">
        <f>C12</f>
        <v>686515198</v>
      </c>
      <c r="D9" s="30"/>
      <c r="E9" s="30"/>
      <c r="F9" s="30"/>
      <c r="G9" s="28"/>
      <c r="H9" s="28"/>
      <c r="I9" s="28"/>
      <c r="J9" s="28"/>
      <c r="K9" s="28"/>
    </row>
    <row r="10" spans="1:11" ht="38.25" hidden="1">
      <c r="A10" s="31" t="s">
        <v>5</v>
      </c>
      <c r="B10" s="31" t="s">
        <v>5</v>
      </c>
      <c r="C10" s="88" t="s">
        <v>278</v>
      </c>
      <c r="D10" s="88" t="s">
        <v>279</v>
      </c>
      <c r="E10" s="88" t="s">
        <v>280</v>
      </c>
      <c r="F10" s="88" t="s">
        <v>40</v>
      </c>
      <c r="G10" s="71"/>
      <c r="H10" s="71"/>
      <c r="I10" s="71"/>
      <c r="J10" s="71"/>
      <c r="K10" s="71"/>
    </row>
    <row r="11" spans="1:11" hidden="1">
      <c r="A11" s="87" t="s">
        <v>219</v>
      </c>
      <c r="B11" s="87" t="s">
        <v>5</v>
      </c>
      <c r="C11" s="90" t="s">
        <v>6</v>
      </c>
      <c r="D11" s="90" t="s">
        <v>6</v>
      </c>
      <c r="E11" s="90" t="s">
        <v>6</v>
      </c>
      <c r="F11" s="90" t="s">
        <v>5</v>
      </c>
      <c r="G11" s="70"/>
      <c r="H11" s="70"/>
      <c r="I11" s="70"/>
      <c r="J11" s="70"/>
      <c r="K11" s="70"/>
    </row>
    <row r="12" spans="1:11" hidden="1">
      <c r="A12" s="113" t="s">
        <v>220</v>
      </c>
      <c r="B12" s="113" t="s">
        <v>5</v>
      </c>
      <c r="C12" s="104">
        <v>686515198</v>
      </c>
      <c r="D12" s="104">
        <v>686515198</v>
      </c>
      <c r="E12" s="103">
        <v>321296580.69</v>
      </c>
      <c r="F12" s="103">
        <v>46.8010878165584</v>
      </c>
      <c r="G12" s="71"/>
      <c r="H12" s="71"/>
      <c r="I12" s="71"/>
      <c r="J12" s="71"/>
      <c r="K12" s="71"/>
    </row>
    <row r="13" spans="1:11">
      <c r="A13" s="92" t="s">
        <v>221</v>
      </c>
      <c r="B13" s="110" t="s">
        <v>222</v>
      </c>
      <c r="C13" s="34">
        <v>686515198</v>
      </c>
      <c r="D13" s="34">
        <v>686515198</v>
      </c>
      <c r="E13" s="33">
        <v>321296580.69</v>
      </c>
      <c r="F13" s="33">
        <v>46.8010878165584</v>
      </c>
      <c r="G13" s="70"/>
      <c r="H13" s="70"/>
      <c r="I13" s="70"/>
      <c r="J13" s="70"/>
      <c r="K13" s="70"/>
    </row>
    <row r="14" spans="1:11">
      <c r="A14" s="105" t="s">
        <v>223</v>
      </c>
      <c r="B14" s="106" t="s">
        <v>224</v>
      </c>
      <c r="C14" s="34">
        <v>686515198</v>
      </c>
      <c r="D14" s="34">
        <v>686515198</v>
      </c>
      <c r="E14" s="33">
        <v>321296580.69</v>
      </c>
      <c r="F14" s="33">
        <v>46.8010878165584</v>
      </c>
      <c r="G14" s="70"/>
      <c r="H14" s="70"/>
      <c r="I14" s="70"/>
      <c r="J14" s="70"/>
      <c r="K14" s="70"/>
    </row>
    <row r="15" spans="1:11" ht="25.5">
      <c r="A15" s="115" t="s">
        <v>225</v>
      </c>
      <c r="B15" s="116" t="s">
        <v>226</v>
      </c>
      <c r="C15" s="34">
        <v>686515198</v>
      </c>
      <c r="D15" s="34">
        <v>686515198</v>
      </c>
      <c r="E15" s="33">
        <v>321296580.69</v>
      </c>
      <c r="F15" s="33">
        <v>46.8010878165584</v>
      </c>
      <c r="G15" s="70"/>
      <c r="H15" s="70"/>
      <c r="I15" s="70"/>
      <c r="J15" s="70"/>
      <c r="K15" s="70"/>
    </row>
    <row r="16" spans="1:11" ht="25.5">
      <c r="A16" s="117" t="s">
        <v>227</v>
      </c>
      <c r="B16" s="118" t="s">
        <v>228</v>
      </c>
      <c r="C16" s="34">
        <v>1435748</v>
      </c>
      <c r="D16" s="34">
        <v>1435748</v>
      </c>
      <c r="E16" s="33">
        <v>405935.59</v>
      </c>
      <c r="F16" s="33">
        <v>28.273456762607399</v>
      </c>
      <c r="G16" s="70"/>
      <c r="H16" s="70"/>
      <c r="I16" s="70"/>
      <c r="J16" s="70"/>
      <c r="K16" s="70"/>
    </row>
    <row r="17" spans="1:11">
      <c r="A17" s="109" t="s">
        <v>229</v>
      </c>
      <c r="B17" s="108" t="s">
        <v>230</v>
      </c>
      <c r="C17" s="104">
        <v>905000</v>
      </c>
      <c r="D17" s="104">
        <v>905000</v>
      </c>
      <c r="E17" s="103">
        <v>405935.59</v>
      </c>
      <c r="F17" s="103">
        <v>44.854761325966798</v>
      </c>
      <c r="G17" s="71"/>
      <c r="H17" s="71"/>
      <c r="I17" s="71"/>
      <c r="J17" s="71"/>
      <c r="K17" s="71"/>
    </row>
    <row r="18" spans="1:11">
      <c r="A18" s="119" t="s">
        <v>87</v>
      </c>
      <c r="B18" s="108" t="s">
        <v>88</v>
      </c>
      <c r="C18" s="104">
        <v>505000</v>
      </c>
      <c r="D18" s="104">
        <v>505000</v>
      </c>
      <c r="E18" s="103">
        <v>5935.59</v>
      </c>
      <c r="F18" s="103">
        <v>1.17536435643564</v>
      </c>
      <c r="G18" s="71"/>
      <c r="H18" s="71"/>
      <c r="I18" s="71"/>
      <c r="J18" s="71"/>
      <c r="K18" s="71"/>
    </row>
    <row r="19" spans="1:11">
      <c r="A19" s="120" t="s">
        <v>119</v>
      </c>
      <c r="B19" s="108" t="s">
        <v>120</v>
      </c>
      <c r="C19" s="99"/>
      <c r="D19" s="99"/>
      <c r="E19" s="96">
        <v>331.74</v>
      </c>
      <c r="F19" s="99"/>
      <c r="G19" s="71"/>
      <c r="H19" s="71"/>
      <c r="I19" s="71"/>
      <c r="J19" s="71"/>
      <c r="K19" s="71"/>
    </row>
    <row r="20" spans="1:11">
      <c r="A20" s="120" t="s">
        <v>123</v>
      </c>
      <c r="B20" s="108" t="s">
        <v>124</v>
      </c>
      <c r="C20" s="99"/>
      <c r="D20" s="99"/>
      <c r="E20" s="96">
        <v>937.5</v>
      </c>
      <c r="F20" s="99"/>
      <c r="G20" s="71"/>
      <c r="H20" s="71"/>
      <c r="I20" s="71"/>
      <c r="J20" s="71"/>
      <c r="K20" s="71"/>
    </row>
    <row r="21" spans="1:11">
      <c r="A21" s="120" t="s">
        <v>130</v>
      </c>
      <c r="B21" s="108" t="s">
        <v>131</v>
      </c>
      <c r="C21" s="99"/>
      <c r="D21" s="99"/>
      <c r="E21" s="96">
        <v>4666.3500000000004</v>
      </c>
      <c r="F21" s="99"/>
      <c r="G21" s="71"/>
      <c r="H21" s="71"/>
      <c r="I21" s="71"/>
      <c r="J21" s="71"/>
      <c r="K21" s="71"/>
    </row>
    <row r="22" spans="1:11" ht="25.5">
      <c r="A22" s="119" t="s">
        <v>176</v>
      </c>
      <c r="B22" s="108" t="s">
        <v>265</v>
      </c>
      <c r="C22" s="104">
        <v>400000</v>
      </c>
      <c r="D22" s="104">
        <v>400000</v>
      </c>
      <c r="E22" s="103">
        <v>400000</v>
      </c>
      <c r="F22" s="103">
        <v>100</v>
      </c>
      <c r="G22" s="71"/>
      <c r="H22" s="71"/>
      <c r="I22" s="71"/>
      <c r="J22" s="71"/>
      <c r="K22" s="71"/>
    </row>
    <row r="23" spans="1:11">
      <c r="A23" s="120" t="s">
        <v>179</v>
      </c>
      <c r="B23" s="108" t="s">
        <v>180</v>
      </c>
      <c r="C23" s="99"/>
      <c r="D23" s="99"/>
      <c r="E23" s="96">
        <v>400000</v>
      </c>
      <c r="F23" s="99"/>
      <c r="G23" s="71"/>
      <c r="H23" s="71"/>
      <c r="I23" s="71"/>
      <c r="J23" s="71"/>
      <c r="K23" s="71"/>
    </row>
    <row r="24" spans="1:11">
      <c r="A24" s="109" t="s">
        <v>231</v>
      </c>
      <c r="B24" s="108" t="s">
        <v>232</v>
      </c>
      <c r="C24" s="104">
        <v>530748</v>
      </c>
      <c r="D24" s="104">
        <v>530748</v>
      </c>
      <c r="E24" s="121"/>
      <c r="F24" s="121"/>
    </row>
    <row r="25" spans="1:11" ht="25.5">
      <c r="A25" s="119" t="s">
        <v>176</v>
      </c>
      <c r="B25" s="108" t="s">
        <v>265</v>
      </c>
      <c r="C25" s="104">
        <v>530748</v>
      </c>
      <c r="D25" s="104">
        <v>530748</v>
      </c>
      <c r="E25" s="121"/>
      <c r="F25" s="121"/>
    </row>
    <row r="26" spans="1:11" ht="25.5">
      <c r="A26" s="117" t="s">
        <v>233</v>
      </c>
      <c r="B26" s="118" t="s">
        <v>234</v>
      </c>
      <c r="C26" s="34">
        <v>431260000</v>
      </c>
      <c r="D26" s="34">
        <v>431260000</v>
      </c>
      <c r="E26" s="33">
        <v>219640351.47999999</v>
      </c>
      <c r="F26" s="33">
        <v>50.929915011825798</v>
      </c>
      <c r="G26" s="70"/>
      <c r="H26" s="70"/>
      <c r="I26" s="70"/>
      <c r="J26" s="70"/>
      <c r="K26" s="70"/>
    </row>
    <row r="27" spans="1:11">
      <c r="A27" s="109" t="s">
        <v>229</v>
      </c>
      <c r="B27" s="108" t="s">
        <v>230</v>
      </c>
      <c r="C27" s="104">
        <v>431260000</v>
      </c>
      <c r="D27" s="104">
        <v>431260000</v>
      </c>
      <c r="E27" s="103">
        <v>219640351.47999999</v>
      </c>
      <c r="F27" s="103">
        <v>50.929915011825798</v>
      </c>
    </row>
    <row r="28" spans="1:11" ht="25.5">
      <c r="A28" s="119" t="s">
        <v>168</v>
      </c>
      <c r="B28" s="108" t="s">
        <v>169</v>
      </c>
      <c r="C28" s="104">
        <v>431260000</v>
      </c>
      <c r="D28" s="104">
        <v>431260000</v>
      </c>
      <c r="E28" s="103">
        <v>219640351.47999999</v>
      </c>
      <c r="F28" s="103">
        <v>50.929915011825798</v>
      </c>
      <c r="G28" s="71"/>
      <c r="H28" s="71"/>
      <c r="I28" s="71"/>
      <c r="J28" s="71"/>
      <c r="K28" s="71"/>
    </row>
    <row r="29" spans="1:11">
      <c r="A29" s="120" t="s">
        <v>172</v>
      </c>
      <c r="B29" s="108" t="s">
        <v>173</v>
      </c>
      <c r="C29" s="99"/>
      <c r="D29" s="99"/>
      <c r="E29" s="96">
        <v>219640351.47999999</v>
      </c>
      <c r="F29" s="99"/>
      <c r="G29" s="71"/>
      <c r="H29" s="71"/>
      <c r="I29" s="71"/>
      <c r="J29" s="71"/>
      <c r="K29" s="71"/>
    </row>
    <row r="30" spans="1:11">
      <c r="A30" s="117" t="s">
        <v>286</v>
      </c>
      <c r="B30" s="118" t="s">
        <v>287</v>
      </c>
      <c r="C30" s="34">
        <v>205501000</v>
      </c>
      <c r="D30" s="34">
        <v>205501000</v>
      </c>
      <c r="E30" s="33">
        <v>98799008.659999996</v>
      </c>
      <c r="F30" s="33">
        <v>48.077142524853897</v>
      </c>
      <c r="G30" s="76"/>
      <c r="H30" s="76"/>
      <c r="I30" s="76"/>
      <c r="J30" s="76"/>
      <c r="K30" s="76"/>
    </row>
    <row r="31" spans="1:11">
      <c r="A31" s="109" t="s">
        <v>229</v>
      </c>
      <c r="B31" s="108" t="s">
        <v>230</v>
      </c>
      <c r="C31" s="104">
        <v>205501000</v>
      </c>
      <c r="D31" s="104">
        <v>205501000</v>
      </c>
      <c r="E31" s="103">
        <v>98799008.659999996</v>
      </c>
      <c r="F31" s="103">
        <v>48.077142524853897</v>
      </c>
    </row>
    <row r="32" spans="1:11" ht="25.5">
      <c r="A32" s="119" t="s">
        <v>168</v>
      </c>
      <c r="B32" s="108" t="s">
        <v>169</v>
      </c>
      <c r="C32" s="104">
        <v>205501000</v>
      </c>
      <c r="D32" s="104">
        <v>205501000</v>
      </c>
      <c r="E32" s="103">
        <v>98799008.659999996</v>
      </c>
      <c r="F32" s="103">
        <v>48.077142524853897</v>
      </c>
    </row>
    <row r="33" spans="1:11">
      <c r="A33" s="120" t="s">
        <v>172</v>
      </c>
      <c r="B33" s="108" t="s">
        <v>173</v>
      </c>
      <c r="C33" s="99"/>
      <c r="D33" s="99"/>
      <c r="E33" s="96">
        <v>98799008.659999996</v>
      </c>
      <c r="F33" s="99"/>
      <c r="G33" s="71"/>
      <c r="H33" s="71"/>
      <c r="I33" s="71"/>
      <c r="J33" s="71"/>
      <c r="K33" s="71"/>
    </row>
    <row r="34" spans="1:11">
      <c r="A34" s="117" t="s">
        <v>235</v>
      </c>
      <c r="B34" s="118" t="s">
        <v>236</v>
      </c>
      <c r="C34" s="34">
        <v>1392000</v>
      </c>
      <c r="D34" s="34">
        <v>1392000</v>
      </c>
      <c r="E34" s="33">
        <v>187900.66</v>
      </c>
      <c r="F34" s="33">
        <v>13.498610632183899</v>
      </c>
      <c r="G34" s="76"/>
      <c r="H34" s="76"/>
      <c r="I34" s="76"/>
      <c r="J34" s="76"/>
      <c r="K34" s="76"/>
    </row>
    <row r="35" spans="1:11">
      <c r="A35" s="109" t="s">
        <v>229</v>
      </c>
      <c r="B35" s="108" t="s">
        <v>230</v>
      </c>
      <c r="C35" s="104">
        <v>1392000</v>
      </c>
      <c r="D35" s="104">
        <v>1392000</v>
      </c>
      <c r="E35" s="103">
        <v>187900.66</v>
      </c>
      <c r="F35" s="103">
        <v>13.498610632183899</v>
      </c>
      <c r="G35" s="71"/>
      <c r="H35" s="71"/>
      <c r="I35" s="71"/>
      <c r="J35" s="71"/>
      <c r="K35" s="71"/>
    </row>
    <row r="36" spans="1:11">
      <c r="A36" s="119" t="s">
        <v>87</v>
      </c>
      <c r="B36" s="108" t="s">
        <v>88</v>
      </c>
      <c r="C36" s="104">
        <v>712000</v>
      </c>
      <c r="D36" s="104">
        <v>712000</v>
      </c>
      <c r="E36" s="103">
        <v>62844.18</v>
      </c>
      <c r="F36" s="103">
        <v>8.8264297752809</v>
      </c>
      <c r="G36" s="71"/>
      <c r="H36" s="71"/>
      <c r="I36" s="71"/>
      <c r="J36" s="71"/>
      <c r="K36" s="71"/>
    </row>
    <row r="37" spans="1:11">
      <c r="A37" s="120" t="s">
        <v>111</v>
      </c>
      <c r="B37" s="108" t="s">
        <v>112</v>
      </c>
      <c r="C37" s="99"/>
      <c r="D37" s="99"/>
      <c r="E37" s="96">
        <v>27040.95</v>
      </c>
      <c r="F37" s="99"/>
      <c r="G37" s="71"/>
      <c r="H37" s="71"/>
      <c r="I37" s="71"/>
      <c r="J37" s="71"/>
      <c r="K37" s="71"/>
    </row>
    <row r="38" spans="1:11">
      <c r="A38" s="120" t="s">
        <v>115</v>
      </c>
      <c r="B38" s="108" t="s">
        <v>116</v>
      </c>
      <c r="C38" s="99"/>
      <c r="D38" s="99"/>
      <c r="E38" s="96">
        <v>1902.5</v>
      </c>
      <c r="F38" s="99"/>
      <c r="G38" s="71"/>
      <c r="H38" s="71"/>
      <c r="I38" s="71"/>
      <c r="J38" s="71"/>
      <c r="K38" s="71"/>
    </row>
    <row r="39" spans="1:11">
      <c r="A39" s="120" t="s">
        <v>119</v>
      </c>
      <c r="B39" s="108" t="s">
        <v>120</v>
      </c>
      <c r="C39" s="99"/>
      <c r="D39" s="99"/>
      <c r="E39" s="96">
        <v>2894.88</v>
      </c>
      <c r="F39" s="99"/>
      <c r="G39" s="71"/>
      <c r="H39" s="71"/>
      <c r="I39" s="71"/>
      <c r="J39" s="71"/>
      <c r="K39" s="71"/>
    </row>
    <row r="40" spans="1:11">
      <c r="A40" s="120" t="s">
        <v>121</v>
      </c>
      <c r="B40" s="108" t="s">
        <v>122</v>
      </c>
      <c r="C40" s="99"/>
      <c r="D40" s="99"/>
      <c r="E40" s="96">
        <v>27638.05</v>
      </c>
      <c r="F40" s="99"/>
      <c r="G40" s="71"/>
      <c r="H40" s="71"/>
      <c r="I40" s="71"/>
      <c r="J40" s="71"/>
      <c r="K40" s="71"/>
    </row>
    <row r="41" spans="1:11">
      <c r="A41" s="120" t="s">
        <v>123</v>
      </c>
      <c r="B41" s="108" t="s">
        <v>124</v>
      </c>
      <c r="C41" s="99"/>
      <c r="D41" s="99"/>
      <c r="E41" s="96">
        <v>1293.8499999999999</v>
      </c>
      <c r="F41" s="99"/>
      <c r="G41" s="71"/>
      <c r="H41" s="71"/>
      <c r="I41" s="71"/>
      <c r="J41" s="71"/>
      <c r="K41" s="71"/>
    </row>
    <row r="42" spans="1:11">
      <c r="A42" s="120" t="s">
        <v>130</v>
      </c>
      <c r="B42" s="108" t="s">
        <v>131</v>
      </c>
      <c r="C42" s="99"/>
      <c r="D42" s="99"/>
      <c r="E42" s="96">
        <v>2073.9499999999998</v>
      </c>
      <c r="F42" s="99"/>
      <c r="G42" s="71"/>
      <c r="H42" s="71"/>
      <c r="I42" s="71"/>
      <c r="J42" s="71"/>
      <c r="K42" s="71"/>
    </row>
    <row r="43" spans="1:11" ht="25.5">
      <c r="A43" s="119" t="s">
        <v>168</v>
      </c>
      <c r="B43" s="108" t="s">
        <v>169</v>
      </c>
      <c r="C43" s="104">
        <v>680000</v>
      </c>
      <c r="D43" s="104">
        <v>680000</v>
      </c>
      <c r="E43" s="103">
        <v>125056.48</v>
      </c>
      <c r="F43" s="103">
        <v>18.3906588235294</v>
      </c>
    </row>
    <row r="44" spans="1:11">
      <c r="A44" s="120" t="s">
        <v>174</v>
      </c>
      <c r="B44" s="108" t="s">
        <v>175</v>
      </c>
      <c r="C44" s="99"/>
      <c r="D44" s="99"/>
      <c r="E44" s="96">
        <v>125056.48</v>
      </c>
      <c r="F44" s="99"/>
      <c r="G44" s="71"/>
      <c r="H44" s="71"/>
      <c r="I44" s="71"/>
      <c r="J44" s="71"/>
      <c r="K44" s="71"/>
    </row>
    <row r="45" spans="1:11" ht="54.75" customHeight="1">
      <c r="A45" s="117" t="s">
        <v>237</v>
      </c>
      <c r="B45" s="118" t="s">
        <v>238</v>
      </c>
      <c r="C45" s="34">
        <v>929500</v>
      </c>
      <c r="D45" s="34">
        <v>929500</v>
      </c>
      <c r="E45" s="33">
        <v>376780.84</v>
      </c>
      <c r="F45" s="33">
        <v>40.535862291554601</v>
      </c>
      <c r="G45" s="70"/>
      <c r="H45" s="70"/>
      <c r="I45" s="70"/>
      <c r="J45" s="70"/>
      <c r="K45" s="70"/>
    </row>
    <row r="46" spans="1:11">
      <c r="A46" s="109" t="s">
        <v>229</v>
      </c>
      <c r="B46" s="108" t="s">
        <v>230</v>
      </c>
      <c r="C46" s="104">
        <v>929500</v>
      </c>
      <c r="D46" s="104">
        <v>929500</v>
      </c>
      <c r="E46" s="103">
        <v>376780.84</v>
      </c>
      <c r="F46" s="103">
        <v>40.535862291554601</v>
      </c>
      <c r="G46" s="71"/>
      <c r="H46" s="71"/>
      <c r="I46" s="71"/>
      <c r="J46" s="71"/>
      <c r="K46" s="71"/>
    </row>
    <row r="47" spans="1:11">
      <c r="A47" s="119" t="s">
        <v>87</v>
      </c>
      <c r="B47" s="108" t="s">
        <v>88</v>
      </c>
      <c r="C47" s="104">
        <v>45000</v>
      </c>
      <c r="D47" s="104">
        <v>45000</v>
      </c>
      <c r="E47" s="103">
        <v>14763.09</v>
      </c>
      <c r="F47" s="103">
        <v>32.8068666666667</v>
      </c>
    </row>
    <row r="48" spans="1:11">
      <c r="A48" s="120" t="s">
        <v>119</v>
      </c>
      <c r="B48" s="108" t="s">
        <v>120</v>
      </c>
      <c r="C48" s="99"/>
      <c r="D48" s="99"/>
      <c r="E48" s="96">
        <v>14763.09</v>
      </c>
      <c r="F48" s="99"/>
      <c r="G48" s="71"/>
      <c r="H48" s="71"/>
      <c r="I48" s="71"/>
      <c r="J48" s="71"/>
      <c r="K48" s="71"/>
    </row>
    <row r="49" spans="1:11" ht="25.5">
      <c r="A49" s="119" t="s">
        <v>168</v>
      </c>
      <c r="B49" s="108" t="s">
        <v>169</v>
      </c>
      <c r="C49" s="104">
        <v>884500</v>
      </c>
      <c r="D49" s="104">
        <v>884500</v>
      </c>
      <c r="E49" s="103">
        <v>362017.75</v>
      </c>
      <c r="F49" s="103">
        <v>40.929084228377597</v>
      </c>
    </row>
    <row r="50" spans="1:11">
      <c r="A50" s="120" t="s">
        <v>172</v>
      </c>
      <c r="B50" s="108" t="s">
        <v>173</v>
      </c>
      <c r="C50" s="99"/>
      <c r="D50" s="99"/>
      <c r="E50" s="96">
        <v>362017.75</v>
      </c>
      <c r="F50" s="99"/>
      <c r="G50" s="71"/>
      <c r="H50" s="71"/>
      <c r="I50" s="71"/>
      <c r="J50" s="71"/>
      <c r="K50" s="71"/>
    </row>
    <row r="51" spans="1:11">
      <c r="A51" s="117" t="s">
        <v>239</v>
      </c>
      <c r="B51" s="118" t="s">
        <v>240</v>
      </c>
      <c r="C51" s="34">
        <v>1535000</v>
      </c>
      <c r="D51" s="34">
        <v>1535000</v>
      </c>
      <c r="E51" s="33">
        <v>17894.810000000001</v>
      </c>
      <c r="F51" s="33">
        <v>1.1657856677524401</v>
      </c>
      <c r="G51" s="70"/>
      <c r="H51" s="70"/>
      <c r="I51" s="70"/>
      <c r="J51" s="70"/>
      <c r="K51" s="70"/>
    </row>
    <row r="52" spans="1:11">
      <c r="A52" s="109" t="s">
        <v>229</v>
      </c>
      <c r="B52" s="108" t="s">
        <v>230</v>
      </c>
      <c r="C52" s="104">
        <v>1535000</v>
      </c>
      <c r="D52" s="104">
        <v>1535000</v>
      </c>
      <c r="E52" s="103">
        <v>17894.810000000001</v>
      </c>
      <c r="F52" s="103">
        <v>1.1657856677524401</v>
      </c>
    </row>
    <row r="53" spans="1:11">
      <c r="A53" s="119" t="s">
        <v>87</v>
      </c>
      <c r="B53" s="108" t="s">
        <v>88</v>
      </c>
      <c r="C53" s="104">
        <v>285000</v>
      </c>
      <c r="D53" s="104">
        <v>285000</v>
      </c>
      <c r="E53" s="103">
        <v>17894.810000000001</v>
      </c>
      <c r="F53" s="103">
        <v>6.2788807017543897</v>
      </c>
    </row>
    <row r="54" spans="1:11">
      <c r="A54" s="120" t="s">
        <v>91</v>
      </c>
      <c r="B54" s="108" t="s">
        <v>92</v>
      </c>
      <c r="C54" s="99"/>
      <c r="D54" s="99"/>
      <c r="E54" s="96">
        <v>16433.189999999999</v>
      </c>
      <c r="F54" s="99"/>
      <c r="G54" s="71"/>
      <c r="H54" s="71"/>
      <c r="I54" s="71"/>
      <c r="J54" s="71"/>
      <c r="K54" s="71"/>
    </row>
    <row r="55" spans="1:11">
      <c r="A55" s="120" t="s">
        <v>115</v>
      </c>
      <c r="B55" s="108" t="s">
        <v>116</v>
      </c>
      <c r="C55" s="99"/>
      <c r="D55" s="99"/>
      <c r="E55" s="96">
        <v>363.01</v>
      </c>
      <c r="F55" s="99"/>
      <c r="G55" s="71"/>
      <c r="H55" s="71"/>
      <c r="I55" s="71"/>
      <c r="J55" s="71"/>
      <c r="K55" s="71"/>
    </row>
    <row r="56" spans="1:11">
      <c r="A56" s="120" t="s">
        <v>119</v>
      </c>
      <c r="B56" s="108" t="s">
        <v>120</v>
      </c>
      <c r="C56" s="99"/>
      <c r="D56" s="99"/>
      <c r="E56" s="96">
        <v>952.15</v>
      </c>
      <c r="F56" s="99"/>
      <c r="G56" s="71"/>
      <c r="H56" s="71"/>
      <c r="I56" s="71"/>
      <c r="J56" s="71"/>
      <c r="K56" s="71"/>
    </row>
    <row r="57" spans="1:11">
      <c r="A57" s="120" t="s">
        <v>127</v>
      </c>
      <c r="B57" s="108" t="s">
        <v>126</v>
      </c>
      <c r="C57" s="99"/>
      <c r="D57" s="99"/>
      <c r="E57" s="96">
        <v>146.46</v>
      </c>
      <c r="F57" s="99"/>
      <c r="G57" s="71"/>
      <c r="H57" s="71"/>
      <c r="I57" s="71"/>
      <c r="J57" s="71"/>
      <c r="K57" s="71"/>
    </row>
    <row r="58" spans="1:11" ht="25.5">
      <c r="A58" s="119" t="s">
        <v>176</v>
      </c>
      <c r="B58" s="108" t="s">
        <v>265</v>
      </c>
      <c r="C58" s="104">
        <v>1250000</v>
      </c>
      <c r="D58" s="104">
        <v>1250000</v>
      </c>
      <c r="E58" s="121"/>
      <c r="F58" s="121"/>
    </row>
    <row r="59" spans="1:11">
      <c r="A59" s="117" t="s">
        <v>241</v>
      </c>
      <c r="B59" s="118" t="s">
        <v>242</v>
      </c>
      <c r="C59" s="34">
        <v>4916050</v>
      </c>
      <c r="D59" s="34">
        <v>4916050</v>
      </c>
      <c r="E59" s="33">
        <v>1942981.96</v>
      </c>
      <c r="F59" s="33">
        <v>39.523234303963498</v>
      </c>
      <c r="G59" s="76"/>
      <c r="H59" s="76"/>
      <c r="I59" s="76"/>
      <c r="J59" s="76"/>
      <c r="K59" s="76"/>
    </row>
    <row r="60" spans="1:11">
      <c r="A60" s="109" t="s">
        <v>229</v>
      </c>
      <c r="B60" s="108" t="s">
        <v>230</v>
      </c>
      <c r="C60" s="104">
        <v>4916050</v>
      </c>
      <c r="D60" s="104">
        <v>4916050</v>
      </c>
      <c r="E60" s="103">
        <v>1942981.96</v>
      </c>
      <c r="F60" s="103">
        <v>39.523234303963498</v>
      </c>
    </row>
    <row r="61" spans="1:11">
      <c r="A61" s="119" t="s">
        <v>72</v>
      </c>
      <c r="B61" s="108" t="s">
        <v>73</v>
      </c>
      <c r="C61" s="104">
        <v>3730000</v>
      </c>
      <c r="D61" s="104">
        <v>3730000</v>
      </c>
      <c r="E61" s="103">
        <v>1283936.1599999999</v>
      </c>
      <c r="F61" s="103">
        <v>34.421880965147501</v>
      </c>
    </row>
    <row r="62" spans="1:11">
      <c r="A62" s="120" t="s">
        <v>76</v>
      </c>
      <c r="B62" s="108" t="s">
        <v>77</v>
      </c>
      <c r="C62" s="99"/>
      <c r="D62" s="99"/>
      <c r="E62" s="96">
        <v>1046328.43</v>
      </c>
      <c r="F62" s="99"/>
      <c r="G62" s="71"/>
      <c r="H62" s="71"/>
      <c r="I62" s="71"/>
      <c r="J62" s="71"/>
      <c r="K62" s="71"/>
    </row>
    <row r="63" spans="1:11">
      <c r="A63" s="120" t="s">
        <v>78</v>
      </c>
      <c r="B63" s="108" t="s">
        <v>79</v>
      </c>
      <c r="C63" s="99"/>
      <c r="D63" s="99"/>
      <c r="E63" s="96">
        <v>29253.25</v>
      </c>
      <c r="F63" s="99"/>
      <c r="G63" s="71"/>
      <c r="H63" s="71"/>
      <c r="I63" s="71"/>
      <c r="J63" s="71"/>
      <c r="K63" s="71"/>
    </row>
    <row r="64" spans="1:11">
      <c r="A64" s="120" t="s">
        <v>82</v>
      </c>
      <c r="B64" s="108" t="s">
        <v>81</v>
      </c>
      <c r="C64" s="99"/>
      <c r="D64" s="99"/>
      <c r="E64" s="96">
        <v>35666.83</v>
      </c>
      <c r="F64" s="99"/>
      <c r="G64" s="71"/>
      <c r="H64" s="71"/>
      <c r="I64" s="71"/>
      <c r="J64" s="71"/>
      <c r="K64" s="71"/>
    </row>
    <row r="65" spans="1:11">
      <c r="A65" s="120" t="s">
        <v>85</v>
      </c>
      <c r="B65" s="108" t="s">
        <v>86</v>
      </c>
      <c r="C65" s="99"/>
      <c r="D65" s="99"/>
      <c r="E65" s="96">
        <v>172687.65</v>
      </c>
      <c r="F65" s="99"/>
      <c r="G65" s="71"/>
      <c r="H65" s="71"/>
      <c r="I65" s="71"/>
      <c r="J65" s="71"/>
      <c r="K65" s="71"/>
    </row>
    <row r="66" spans="1:11">
      <c r="A66" s="119" t="s">
        <v>87</v>
      </c>
      <c r="B66" s="108" t="s">
        <v>88</v>
      </c>
      <c r="C66" s="104">
        <v>1071900</v>
      </c>
      <c r="D66" s="104">
        <v>1071900</v>
      </c>
      <c r="E66" s="103">
        <v>602134.25</v>
      </c>
      <c r="F66" s="103">
        <v>56.174479895512597</v>
      </c>
    </row>
    <row r="67" spans="1:11">
      <c r="A67" s="120" t="s">
        <v>91</v>
      </c>
      <c r="B67" s="108" t="s">
        <v>92</v>
      </c>
      <c r="C67" s="99"/>
      <c r="D67" s="99"/>
      <c r="E67" s="96">
        <v>10605.98</v>
      </c>
      <c r="F67" s="99"/>
      <c r="G67" s="71"/>
      <c r="H67" s="71"/>
      <c r="I67" s="71"/>
      <c r="J67" s="71"/>
      <c r="K67" s="71"/>
    </row>
    <row r="68" spans="1:11">
      <c r="A68" s="120" t="s">
        <v>93</v>
      </c>
      <c r="B68" s="108" t="s">
        <v>94</v>
      </c>
      <c r="C68" s="99"/>
      <c r="D68" s="99"/>
      <c r="E68" s="96">
        <v>19171.849999999999</v>
      </c>
      <c r="F68" s="99"/>
      <c r="G68" s="71"/>
      <c r="H68" s="71"/>
      <c r="I68" s="71"/>
      <c r="J68" s="71"/>
      <c r="K68" s="71"/>
    </row>
    <row r="69" spans="1:11">
      <c r="A69" s="120" t="s">
        <v>95</v>
      </c>
      <c r="B69" s="108" t="s">
        <v>96</v>
      </c>
      <c r="C69" s="99"/>
      <c r="D69" s="99"/>
      <c r="E69" s="96">
        <v>4250</v>
      </c>
      <c r="F69" s="99"/>
      <c r="G69" s="71"/>
      <c r="H69" s="71"/>
      <c r="I69" s="71"/>
      <c r="J69" s="71"/>
      <c r="K69" s="71"/>
    </row>
    <row r="70" spans="1:11">
      <c r="A70" s="120" t="s">
        <v>97</v>
      </c>
      <c r="B70" s="108" t="s">
        <v>98</v>
      </c>
      <c r="C70" s="99"/>
      <c r="D70" s="99"/>
      <c r="E70" s="96">
        <v>101</v>
      </c>
      <c r="F70" s="99"/>
      <c r="G70" s="71"/>
      <c r="H70" s="71"/>
      <c r="I70" s="71"/>
      <c r="J70" s="71"/>
      <c r="K70" s="71"/>
    </row>
    <row r="71" spans="1:11">
      <c r="A71" s="120" t="s">
        <v>101</v>
      </c>
      <c r="B71" s="108" t="s">
        <v>102</v>
      </c>
      <c r="C71" s="99"/>
      <c r="D71" s="99"/>
      <c r="E71" s="96">
        <v>21150.14</v>
      </c>
      <c r="F71" s="99"/>
      <c r="G71" s="71"/>
      <c r="H71" s="71"/>
      <c r="I71" s="71"/>
      <c r="J71" s="71"/>
      <c r="K71" s="71"/>
    </row>
    <row r="72" spans="1:11">
      <c r="A72" s="120" t="s">
        <v>103</v>
      </c>
      <c r="B72" s="108" t="s">
        <v>104</v>
      </c>
      <c r="C72" s="99"/>
      <c r="D72" s="99"/>
      <c r="E72" s="96">
        <v>5511.92</v>
      </c>
      <c r="F72" s="99"/>
      <c r="G72" s="71"/>
      <c r="H72" s="71"/>
      <c r="I72" s="71"/>
      <c r="J72" s="71"/>
      <c r="K72" s="71"/>
    </row>
    <row r="73" spans="1:11">
      <c r="A73" s="120" t="s">
        <v>105</v>
      </c>
      <c r="B73" s="108" t="s">
        <v>106</v>
      </c>
      <c r="C73" s="99"/>
      <c r="D73" s="99"/>
      <c r="E73" s="96">
        <v>135.91</v>
      </c>
      <c r="F73" s="99"/>
      <c r="G73" s="71"/>
      <c r="H73" s="71"/>
      <c r="I73" s="71"/>
      <c r="J73" s="71"/>
      <c r="K73" s="71"/>
    </row>
    <row r="74" spans="1:11">
      <c r="A74" s="120" t="s">
        <v>257</v>
      </c>
      <c r="B74" s="108" t="s">
        <v>258</v>
      </c>
      <c r="C74" s="99"/>
      <c r="D74" s="99"/>
      <c r="E74" s="96">
        <v>568.16</v>
      </c>
      <c r="F74" s="99"/>
      <c r="G74" s="71"/>
      <c r="H74" s="71"/>
      <c r="I74" s="71"/>
      <c r="J74" s="71"/>
      <c r="K74" s="71"/>
    </row>
    <row r="75" spans="1:11">
      <c r="A75" s="120" t="s">
        <v>109</v>
      </c>
      <c r="B75" s="108" t="s">
        <v>259</v>
      </c>
      <c r="C75" s="99"/>
      <c r="D75" s="99"/>
      <c r="E75" s="96">
        <v>17122.64</v>
      </c>
      <c r="F75" s="99"/>
      <c r="G75" s="71"/>
      <c r="H75" s="71"/>
      <c r="I75" s="71"/>
      <c r="J75" s="71"/>
      <c r="K75" s="71"/>
    </row>
    <row r="76" spans="1:11">
      <c r="A76" s="120" t="s">
        <v>110</v>
      </c>
      <c r="B76" s="108" t="s">
        <v>260</v>
      </c>
      <c r="C76" s="99"/>
      <c r="D76" s="99"/>
      <c r="E76" s="96">
        <v>1099.73</v>
      </c>
      <c r="F76" s="99"/>
      <c r="G76" s="71"/>
      <c r="H76" s="71"/>
      <c r="I76" s="71"/>
      <c r="J76" s="71"/>
      <c r="K76" s="71"/>
    </row>
    <row r="77" spans="1:11">
      <c r="A77" s="120" t="s">
        <v>111</v>
      </c>
      <c r="B77" s="108" t="s">
        <v>112</v>
      </c>
      <c r="C77" s="99"/>
      <c r="D77" s="99"/>
      <c r="E77" s="96">
        <v>8103.78</v>
      </c>
      <c r="F77" s="99"/>
      <c r="G77" s="71"/>
      <c r="H77" s="71"/>
      <c r="I77" s="71"/>
      <c r="J77" s="71"/>
      <c r="K77" s="71"/>
    </row>
    <row r="78" spans="1:11">
      <c r="A78" s="120" t="s">
        <v>113</v>
      </c>
      <c r="B78" s="108" t="s">
        <v>114</v>
      </c>
      <c r="C78" s="99"/>
      <c r="D78" s="99"/>
      <c r="E78" s="96">
        <v>1158.8699999999999</v>
      </c>
      <c r="F78" s="99"/>
      <c r="G78" s="71"/>
      <c r="H78" s="71"/>
      <c r="I78" s="71"/>
      <c r="J78" s="71"/>
      <c r="K78" s="71"/>
    </row>
    <row r="79" spans="1:11">
      <c r="A79" s="120" t="s">
        <v>115</v>
      </c>
      <c r="B79" s="108" t="s">
        <v>116</v>
      </c>
      <c r="C79" s="99"/>
      <c r="D79" s="99"/>
      <c r="E79" s="96">
        <v>323534.59000000003</v>
      </c>
      <c r="F79" s="99"/>
      <c r="G79" s="71"/>
      <c r="H79" s="71"/>
      <c r="I79" s="71"/>
      <c r="J79" s="71"/>
      <c r="K79" s="71"/>
    </row>
    <row r="80" spans="1:11">
      <c r="A80" s="120" t="s">
        <v>117</v>
      </c>
      <c r="B80" s="108" t="s">
        <v>118</v>
      </c>
      <c r="C80" s="99"/>
      <c r="D80" s="99"/>
      <c r="E80" s="96">
        <v>1821.27</v>
      </c>
      <c r="F80" s="99"/>
      <c r="G80" s="71"/>
      <c r="H80" s="71"/>
      <c r="I80" s="71"/>
      <c r="J80" s="71"/>
      <c r="K80" s="71"/>
    </row>
    <row r="81" spans="1:11">
      <c r="A81" s="120" t="s">
        <v>119</v>
      </c>
      <c r="B81" s="108" t="s">
        <v>120</v>
      </c>
      <c r="C81" s="99"/>
      <c r="D81" s="99"/>
      <c r="E81" s="96">
        <v>83227.06</v>
      </c>
      <c r="F81" s="99"/>
      <c r="G81" s="71"/>
      <c r="H81" s="71"/>
      <c r="I81" s="71"/>
      <c r="J81" s="71"/>
      <c r="K81" s="71"/>
    </row>
    <row r="82" spans="1:11">
      <c r="A82" s="120" t="s">
        <v>121</v>
      </c>
      <c r="B82" s="108" t="s">
        <v>122</v>
      </c>
      <c r="C82" s="99"/>
      <c r="D82" s="99"/>
      <c r="E82" s="96">
        <v>34280.230000000003</v>
      </c>
      <c r="F82" s="99"/>
      <c r="G82" s="71"/>
      <c r="H82" s="71"/>
      <c r="I82" s="71"/>
      <c r="J82" s="71"/>
      <c r="K82" s="71"/>
    </row>
    <row r="83" spans="1:11">
      <c r="A83" s="120" t="s">
        <v>123</v>
      </c>
      <c r="B83" s="108" t="s">
        <v>124</v>
      </c>
      <c r="C83" s="99"/>
      <c r="D83" s="99"/>
      <c r="E83" s="96">
        <v>66805</v>
      </c>
      <c r="F83" s="99"/>
      <c r="G83" s="71"/>
      <c r="H83" s="71"/>
      <c r="I83" s="71"/>
      <c r="J83" s="71"/>
      <c r="K83" s="71"/>
    </row>
    <row r="84" spans="1:11">
      <c r="A84" s="120" t="s">
        <v>127</v>
      </c>
      <c r="B84" s="108" t="s">
        <v>126</v>
      </c>
      <c r="C84" s="99"/>
      <c r="D84" s="99"/>
      <c r="E84" s="96">
        <v>1863.38</v>
      </c>
      <c r="F84" s="99"/>
      <c r="G84" s="71"/>
      <c r="H84" s="71"/>
      <c r="I84" s="71"/>
      <c r="J84" s="71"/>
      <c r="K84" s="71"/>
    </row>
    <row r="85" spans="1:11">
      <c r="A85" s="120" t="s">
        <v>130</v>
      </c>
      <c r="B85" s="108" t="s">
        <v>131</v>
      </c>
      <c r="C85" s="99"/>
      <c r="D85" s="99"/>
      <c r="E85" s="96">
        <v>1481.1</v>
      </c>
      <c r="F85" s="99"/>
      <c r="G85" s="71"/>
      <c r="H85" s="71"/>
      <c r="I85" s="71"/>
      <c r="J85" s="71"/>
      <c r="K85" s="71"/>
    </row>
    <row r="86" spans="1:11">
      <c r="A86" s="120" t="s">
        <v>136</v>
      </c>
      <c r="B86" s="108" t="s">
        <v>129</v>
      </c>
      <c r="C86" s="99"/>
      <c r="D86" s="99"/>
      <c r="E86" s="96">
        <v>141.63999999999999</v>
      </c>
      <c r="F86" s="99"/>
      <c r="G86" s="71"/>
      <c r="H86" s="71"/>
      <c r="I86" s="71"/>
      <c r="J86" s="71"/>
      <c r="K86" s="71"/>
    </row>
    <row r="87" spans="1:11">
      <c r="A87" s="119" t="s">
        <v>137</v>
      </c>
      <c r="B87" s="108" t="s">
        <v>138</v>
      </c>
      <c r="C87" s="104">
        <v>1150</v>
      </c>
      <c r="D87" s="104">
        <v>1150</v>
      </c>
      <c r="E87" s="103">
        <v>1.49</v>
      </c>
      <c r="F87" s="103">
        <v>0.1295652173913</v>
      </c>
      <c r="G87" s="71"/>
      <c r="H87" s="71"/>
      <c r="I87" s="71"/>
      <c r="J87" s="71"/>
      <c r="K87" s="71"/>
    </row>
    <row r="88" spans="1:11">
      <c r="A88" s="120" t="s">
        <v>143</v>
      </c>
      <c r="B88" s="108" t="s">
        <v>144</v>
      </c>
      <c r="C88" s="99"/>
      <c r="D88" s="99"/>
      <c r="E88" s="96">
        <v>1.49</v>
      </c>
      <c r="F88" s="99"/>
      <c r="G88" s="71"/>
      <c r="H88" s="71"/>
      <c r="I88" s="71"/>
      <c r="J88" s="71"/>
      <c r="K88" s="71"/>
    </row>
    <row r="89" spans="1:11" ht="25.5">
      <c r="A89" s="119" t="s">
        <v>168</v>
      </c>
      <c r="B89" s="108" t="s">
        <v>169</v>
      </c>
      <c r="C89" s="104">
        <v>5000</v>
      </c>
      <c r="D89" s="104">
        <v>5000</v>
      </c>
      <c r="E89" s="121"/>
      <c r="F89" s="121"/>
      <c r="G89" s="71"/>
      <c r="H89" s="71"/>
      <c r="I89" s="71"/>
      <c r="J89" s="71"/>
      <c r="K89" s="71"/>
    </row>
    <row r="90" spans="1:11">
      <c r="A90" s="119" t="s">
        <v>231</v>
      </c>
      <c r="B90" s="108" t="s">
        <v>285</v>
      </c>
      <c r="C90" s="104">
        <v>10000</v>
      </c>
      <c r="D90" s="104">
        <v>10000</v>
      </c>
      <c r="E90" s="121"/>
      <c r="F90" s="121"/>
      <c r="G90" s="71"/>
      <c r="H90" s="71"/>
      <c r="I90" s="71"/>
      <c r="J90" s="71"/>
      <c r="K90" s="71"/>
    </row>
    <row r="91" spans="1:11">
      <c r="A91" s="119" t="s">
        <v>181</v>
      </c>
      <c r="B91" s="108" t="s">
        <v>182</v>
      </c>
      <c r="C91" s="104">
        <v>98000</v>
      </c>
      <c r="D91" s="104">
        <v>98000</v>
      </c>
      <c r="E91" s="103">
        <v>56910.06</v>
      </c>
      <c r="F91" s="103">
        <v>58.071489795918403</v>
      </c>
      <c r="G91" s="71"/>
      <c r="H91" s="71"/>
      <c r="I91" s="71"/>
      <c r="J91" s="71"/>
      <c r="K91" s="71"/>
    </row>
    <row r="92" spans="1:11">
      <c r="A92" s="120" t="s">
        <v>185</v>
      </c>
      <c r="B92" s="108" t="s">
        <v>186</v>
      </c>
      <c r="C92" s="99"/>
      <c r="D92" s="99"/>
      <c r="E92" s="96">
        <v>39898.51</v>
      </c>
      <c r="F92" s="99"/>
      <c r="G92" s="71"/>
      <c r="H92" s="71"/>
      <c r="I92" s="71"/>
      <c r="J92" s="71"/>
      <c r="K92" s="71"/>
    </row>
    <row r="93" spans="1:11">
      <c r="A93" s="120" t="s">
        <v>266</v>
      </c>
      <c r="B93" s="108" t="s">
        <v>267</v>
      </c>
      <c r="C93" s="99"/>
      <c r="D93" s="99"/>
      <c r="E93" s="96">
        <v>3414.27</v>
      </c>
      <c r="F93" s="99"/>
      <c r="G93" s="71"/>
      <c r="H93" s="71"/>
      <c r="I93" s="71"/>
      <c r="J93" s="71"/>
      <c r="K93" s="71"/>
    </row>
    <row r="94" spans="1:11">
      <c r="A94" s="120" t="s">
        <v>270</v>
      </c>
      <c r="B94" s="108" t="s">
        <v>271</v>
      </c>
      <c r="C94" s="99"/>
      <c r="D94" s="99"/>
      <c r="E94" s="96">
        <v>13597.28</v>
      </c>
      <c r="F94" s="99"/>
      <c r="G94" s="71"/>
      <c r="H94" s="71"/>
      <c r="I94" s="71"/>
      <c r="J94" s="71"/>
      <c r="K94" s="71"/>
    </row>
    <row r="95" spans="1:11" ht="25.5">
      <c r="A95" s="117" t="s">
        <v>243</v>
      </c>
      <c r="B95" s="118" t="s">
        <v>244</v>
      </c>
      <c r="C95" s="122"/>
      <c r="D95" s="122"/>
      <c r="E95" s="33">
        <v>-82086.31</v>
      </c>
      <c r="F95" s="122"/>
      <c r="G95" s="76"/>
      <c r="H95" s="76"/>
      <c r="I95" s="76"/>
      <c r="J95" s="76"/>
      <c r="K95" s="76"/>
    </row>
    <row r="96" spans="1:11">
      <c r="A96" s="109" t="s">
        <v>245</v>
      </c>
      <c r="B96" s="108" t="s">
        <v>246</v>
      </c>
      <c r="C96" s="121"/>
      <c r="D96" s="121"/>
      <c r="E96" s="103">
        <v>-82086.31</v>
      </c>
      <c r="F96" s="121"/>
      <c r="G96" s="71"/>
      <c r="H96" s="71"/>
      <c r="I96" s="71"/>
      <c r="J96" s="71"/>
      <c r="K96" s="71"/>
    </row>
    <row r="97" spans="1:11">
      <c r="A97" s="119" t="s">
        <v>145</v>
      </c>
      <c r="B97" s="108" t="s">
        <v>146</v>
      </c>
      <c r="C97" s="121"/>
      <c r="D97" s="121"/>
      <c r="E97" s="103">
        <v>-82086.31</v>
      </c>
      <c r="F97" s="121"/>
    </row>
    <row r="98" spans="1:11" ht="25.5">
      <c r="A98" s="120" t="s">
        <v>148</v>
      </c>
      <c r="B98" s="108" t="s">
        <v>262</v>
      </c>
      <c r="C98" s="99"/>
      <c r="D98" s="99"/>
      <c r="E98" s="96">
        <v>-3652.29</v>
      </c>
      <c r="F98" s="99"/>
      <c r="G98" s="71"/>
      <c r="H98" s="71"/>
      <c r="I98" s="71"/>
      <c r="J98" s="71"/>
      <c r="K98" s="71"/>
    </row>
    <row r="99" spans="1:11" ht="25.5">
      <c r="A99" s="120" t="s">
        <v>151</v>
      </c>
      <c r="B99" s="108" t="s">
        <v>150</v>
      </c>
      <c r="C99" s="99"/>
      <c r="D99" s="99"/>
      <c r="E99" s="96">
        <v>-78434.02</v>
      </c>
      <c r="F99" s="99"/>
      <c r="G99" s="71"/>
      <c r="H99" s="71"/>
      <c r="I99" s="71"/>
      <c r="J99" s="71"/>
      <c r="K99" s="71"/>
    </row>
    <row r="100" spans="1:11">
      <c r="A100" s="117" t="s">
        <v>247</v>
      </c>
      <c r="B100" s="118" t="s">
        <v>248</v>
      </c>
      <c r="C100" s="34">
        <v>129400</v>
      </c>
      <c r="D100" s="34">
        <v>129400</v>
      </c>
      <c r="E100" s="33">
        <v>1363</v>
      </c>
      <c r="F100" s="33">
        <v>1.0533230293663101</v>
      </c>
      <c r="G100" s="70"/>
      <c r="H100" s="70"/>
      <c r="I100" s="70"/>
      <c r="J100" s="70"/>
      <c r="K100" s="70"/>
    </row>
    <row r="101" spans="1:11">
      <c r="A101" s="109" t="s">
        <v>229</v>
      </c>
      <c r="B101" s="108" t="s">
        <v>230</v>
      </c>
      <c r="C101" s="104">
        <v>129400</v>
      </c>
      <c r="D101" s="104">
        <v>129400</v>
      </c>
      <c r="E101" s="103">
        <v>1363</v>
      </c>
      <c r="F101" s="103">
        <v>1.0533230293663101</v>
      </c>
    </row>
    <row r="102" spans="1:11">
      <c r="A102" s="119" t="s">
        <v>87</v>
      </c>
      <c r="B102" s="108" t="s">
        <v>88</v>
      </c>
      <c r="C102" s="104">
        <v>129400</v>
      </c>
      <c r="D102" s="104">
        <v>129400</v>
      </c>
      <c r="E102" s="103">
        <v>1363</v>
      </c>
      <c r="F102" s="103">
        <v>1.0533230293663101</v>
      </c>
    </row>
    <row r="103" spans="1:11">
      <c r="A103" s="120" t="s">
        <v>91</v>
      </c>
      <c r="B103" s="108" t="s">
        <v>92</v>
      </c>
      <c r="C103" s="99"/>
      <c r="D103" s="99"/>
      <c r="E103" s="96">
        <v>1363</v>
      </c>
      <c r="F103" s="99"/>
      <c r="G103" s="71"/>
      <c r="H103" s="71"/>
      <c r="I103" s="71"/>
      <c r="J103" s="71"/>
      <c r="K103" s="71"/>
    </row>
    <row r="104" spans="1:11" ht="25.5">
      <c r="A104" s="117" t="s">
        <v>249</v>
      </c>
      <c r="B104" s="118" t="s">
        <v>288</v>
      </c>
      <c r="C104" s="34">
        <v>20000000</v>
      </c>
      <c r="D104" s="34">
        <v>20000000</v>
      </c>
      <c r="E104" s="122"/>
      <c r="F104" s="122"/>
      <c r="G104" s="76"/>
      <c r="H104" s="76"/>
      <c r="I104" s="76"/>
      <c r="J104" s="76"/>
      <c r="K104" s="76"/>
    </row>
    <row r="105" spans="1:11">
      <c r="A105" s="109" t="s">
        <v>229</v>
      </c>
      <c r="B105" s="108" t="s">
        <v>230</v>
      </c>
      <c r="C105" s="104">
        <v>20000000</v>
      </c>
      <c r="D105" s="104">
        <v>20000000</v>
      </c>
      <c r="E105" s="121"/>
      <c r="F105" s="121"/>
      <c r="G105" s="71"/>
      <c r="H105" s="71"/>
      <c r="I105" s="71"/>
      <c r="J105" s="71"/>
      <c r="K105" s="71"/>
    </row>
    <row r="106" spans="1:11">
      <c r="A106" s="119" t="s">
        <v>152</v>
      </c>
      <c r="B106" s="108" t="s">
        <v>153</v>
      </c>
      <c r="C106" s="104">
        <v>20000000</v>
      </c>
      <c r="D106" s="104">
        <v>20000000</v>
      </c>
      <c r="E106" s="121"/>
      <c r="F106" s="121"/>
    </row>
    <row r="107" spans="1:11" ht="25.5">
      <c r="A107" s="117" t="s">
        <v>289</v>
      </c>
      <c r="B107" s="118" t="s">
        <v>290</v>
      </c>
      <c r="C107" s="34">
        <v>19000000</v>
      </c>
      <c r="D107" s="34">
        <v>19000000</v>
      </c>
      <c r="E107" s="122"/>
      <c r="F107" s="122"/>
      <c r="G107" s="70"/>
      <c r="H107" s="70"/>
      <c r="I107" s="70"/>
      <c r="J107" s="70"/>
      <c r="K107" s="70"/>
    </row>
    <row r="108" spans="1:11">
      <c r="A108" s="109" t="s">
        <v>229</v>
      </c>
      <c r="B108" s="108" t="s">
        <v>230</v>
      </c>
      <c r="C108" s="104">
        <v>19000000</v>
      </c>
      <c r="D108" s="104">
        <v>19000000</v>
      </c>
      <c r="E108" s="121"/>
      <c r="F108" s="121"/>
      <c r="G108" s="71"/>
      <c r="H108" s="71"/>
      <c r="I108" s="71"/>
      <c r="J108" s="71"/>
      <c r="K108" s="71"/>
    </row>
    <row r="109" spans="1:11">
      <c r="A109" s="119" t="s">
        <v>152</v>
      </c>
      <c r="B109" s="108" t="s">
        <v>153</v>
      </c>
      <c r="C109" s="104">
        <v>19000000</v>
      </c>
      <c r="D109" s="104">
        <v>19000000</v>
      </c>
      <c r="E109" s="121"/>
      <c r="F109" s="121"/>
      <c r="G109" s="71"/>
      <c r="H109" s="71"/>
      <c r="I109" s="71"/>
      <c r="J109" s="71"/>
      <c r="K109" s="71"/>
    </row>
    <row r="110" spans="1:11">
      <c r="A110" s="117" t="s">
        <v>291</v>
      </c>
      <c r="B110" s="118" t="s">
        <v>292</v>
      </c>
      <c r="C110" s="34">
        <v>416500</v>
      </c>
      <c r="D110" s="34">
        <v>416500</v>
      </c>
      <c r="E110" s="33">
        <v>6450</v>
      </c>
      <c r="F110" s="33">
        <v>1.54861944777911</v>
      </c>
      <c r="G110" s="76"/>
      <c r="H110" s="76"/>
      <c r="I110" s="76"/>
      <c r="J110" s="76"/>
      <c r="K110" s="76"/>
    </row>
    <row r="111" spans="1:11">
      <c r="A111" s="109" t="s">
        <v>229</v>
      </c>
      <c r="B111" s="108" t="s">
        <v>230</v>
      </c>
      <c r="C111" s="104">
        <v>416500</v>
      </c>
      <c r="D111" s="104">
        <v>416500</v>
      </c>
      <c r="E111" s="103">
        <v>6450</v>
      </c>
      <c r="F111" s="103">
        <v>1.54861944777911</v>
      </c>
      <c r="G111" s="71"/>
      <c r="H111" s="71"/>
      <c r="I111" s="71"/>
      <c r="J111" s="71"/>
      <c r="K111" s="71"/>
    </row>
    <row r="112" spans="1:11">
      <c r="A112" s="119" t="s">
        <v>87</v>
      </c>
      <c r="B112" s="108" t="s">
        <v>88</v>
      </c>
      <c r="C112" s="104">
        <v>416500</v>
      </c>
      <c r="D112" s="104">
        <v>416500</v>
      </c>
      <c r="E112" s="103">
        <v>6450</v>
      </c>
      <c r="F112" s="103">
        <v>1.54861944777911</v>
      </c>
    </row>
    <row r="113" spans="1:11">
      <c r="A113" s="120" t="s">
        <v>111</v>
      </c>
      <c r="B113" s="108" t="s">
        <v>112</v>
      </c>
      <c r="C113" s="99"/>
      <c r="D113" s="99"/>
      <c r="E113" s="96">
        <v>3875</v>
      </c>
      <c r="F113" s="99"/>
      <c r="G113" s="71"/>
      <c r="H113" s="71"/>
      <c r="I113" s="71"/>
      <c r="J113" s="71"/>
      <c r="K113" s="71"/>
    </row>
    <row r="114" spans="1:11">
      <c r="A114" s="120" t="s">
        <v>121</v>
      </c>
      <c r="B114" s="108" t="s">
        <v>122</v>
      </c>
      <c r="C114" s="99"/>
      <c r="D114" s="99"/>
      <c r="E114" s="96">
        <v>2575</v>
      </c>
      <c r="F114" s="99"/>
      <c r="G114" s="71"/>
      <c r="H114" s="71"/>
      <c r="I114" s="71"/>
      <c r="J114" s="71"/>
      <c r="K114" s="71"/>
    </row>
    <row r="116" spans="1:11">
      <c r="E116" s="126" t="s">
        <v>294</v>
      </c>
    </row>
    <row r="117" spans="1:11">
      <c r="E117" s="125"/>
    </row>
    <row r="118" spans="1:11">
      <c r="E118" s="126" t="s">
        <v>250</v>
      </c>
    </row>
  </sheetData>
  <mergeCells count="5">
    <mergeCell ref="A2:F2"/>
    <mergeCell ref="A4:F4"/>
    <mergeCell ref="A5:F5"/>
    <mergeCell ref="A7:B7"/>
    <mergeCell ref="A8:B8"/>
  </mergeCells>
  <printOptions horizontalCentered="1"/>
  <pageMargins left="0.19685039370078741" right="0.19685039370078741" top="0.59055118110236227" bottom="0.43307086614173229" header="0.19685039370078741" footer="0.23622047244094491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Sažetak</vt:lpstr>
      <vt:lpstr>Račun prihoda-posebni dio</vt:lpstr>
      <vt:lpstr>Račun prihoda</vt:lpstr>
      <vt:lpstr>Račun rashoda</vt:lpstr>
      <vt:lpstr>Prema izvorima financiranja</vt:lpstr>
      <vt:lpstr>Prema funkcijskoj klasifikaciji</vt:lpstr>
      <vt:lpstr>Posebni dio-po pr.klasifikaciji</vt:lpstr>
      <vt:lpstr>Posebni dio-po programskoj</vt:lpstr>
      <vt:lpstr>FP0002PRPV2</vt:lpstr>
      <vt:lpstr>FP0002PRR</vt:lpstr>
      <vt:lpstr>FP0002PRB</vt:lpstr>
      <vt:lpstr>FP0005PRV2</vt:lpstr>
      <vt:lpstr>DF_GRID_2</vt:lpstr>
      <vt:lpstr>FP0002PRPV2!Podrucje_ispisa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FP0001PR Sažetak</dc:title>
  <dc:creator>I027330</dc:creator>
  <cp:lastModifiedBy>Kristina Cerovec</cp:lastModifiedBy>
  <cp:lastPrinted>2025-07-11T10:49:19Z</cp:lastPrinted>
  <dcterms:created xsi:type="dcterms:W3CDTF">2006-05-18T10:01:57Z</dcterms:created>
  <dcterms:modified xsi:type="dcterms:W3CDTF">2025-07-11T10:49:24Z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FP0001PR Sažetak.xls</vt:lpwstr>
  </property>
  <property fmtid="{D5CDD505-2E9C-101B-9397-08002B2CF9AE}" pid="3" name="_NewReviewCycle">
    <vt:lpwstr/>
  </property>
  <property fmtid="{D5CDD505-2E9C-101B-9397-08002B2CF9AE}" pid="4" name="BExAnalyzer_Activesheet">
    <vt:lpwstr>Sažetak</vt:lpwstr>
  </property>
</Properties>
</file>